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ared drives\West Center Master\Strategic Programs\StartUp Mendocino\SUM 2024\SUM 2024 Program Rollout\SUM 2024 Worksheets\Session Three of SUM2024\"/>
    </mc:Choice>
  </mc:AlternateContent>
  <xr:revisionPtr revIDLastSave="0" documentId="8_{B71E04DD-28EE-4E48-81E5-C137A7BEB493}" xr6:coauthVersionLast="47" xr6:coauthVersionMax="47" xr10:uidLastSave="{00000000-0000-0000-0000-000000000000}"/>
  <workbookProtection workbookAlgorithmName="SHA-512" workbookHashValue="czlY5HpSWDjJikCXE6+a8ui04z/Zhmfc/EnF3vRiHKgqJTt90rxt8DnnmaVQIf6kHRg67GU+Pb4sSZF/jKVZWw==" workbookSaltValue="qvC1edVd+akiHTAgyiNQTA==" workbookSpinCount="100000" lockStructure="1"/>
  <bookViews>
    <workbookView xWindow="30" yWindow="380" windowWidth="19170" windowHeight="10060" tabRatio="796" xr2:uid="{E502F62E-071D-46B9-B207-30FEDF55815D}"/>
  </bookViews>
  <sheets>
    <sheet name="Start Here" sheetId="19" r:id="rId1"/>
    <sheet name="Drop-down Lists" sheetId="32" state="hidden" r:id="rId2"/>
    <sheet name="Labor Calculator" sheetId="38" r:id="rId3"/>
    <sheet name="Direct &amp; Operating Labor" sheetId="37" state="hidden" r:id="rId4"/>
    <sheet name="COGS-COSS" sheetId="42" r:id="rId5"/>
    <sheet name="OPEX" sheetId="12" r:id="rId6"/>
    <sheet name="Pricing" sheetId="29" r:id="rId7"/>
    <sheet name="Sales" sheetId="20" r:id="rId8"/>
    <sheet name="P&amp;L" sheetId="28" r:id="rId9"/>
    <sheet name="Financial Postion" sheetId="7" r:id="rId10"/>
    <sheet name="Notes" sheetId="25" r:id="rId11"/>
    <sheet name="Balance Sheet" sheetId="36" r:id="rId12"/>
    <sheet name="Min Wage" sheetId="5" r:id="rId13"/>
  </sheets>
  <externalReferences>
    <externalReference r:id="rId14"/>
  </externalReferences>
  <definedNames>
    <definedName name="Annual_Interest_Rate" localSheetId="3">#REF!</definedName>
    <definedName name="Annual_Interest_Rate" localSheetId="2">#REF!</definedName>
    <definedName name="Annual_Interest_Rate">#REF!</definedName>
    <definedName name="Beg_Bal" localSheetId="3">#REF!</definedName>
    <definedName name="Beg_Bal" localSheetId="2">#REF!</definedName>
    <definedName name="Beg_Bal">#REF!</definedName>
    <definedName name="Buildings">'[1]1-StartingPoint'!$C$10</definedName>
    <definedName name="Category1_Annual_Sales">'[1]3a-SalesForecastYear1'!$O$19</definedName>
    <definedName name="Category1_SalesPrice">'[1]3a-SalesForecastYear1'!#REF!</definedName>
    <definedName name="Category2_Annual_Sales">'[1]3a-SalesForecastYear1'!$O$25</definedName>
    <definedName name="Category2_SalesPrice">'[1]3a-SalesForecastYear1'!#REF!</definedName>
    <definedName name="Category3_Annual_Sales">'[1]3a-SalesForecastYear1'!$O$31</definedName>
    <definedName name="Category3_SalesPrice">'[1]3a-SalesForecastYear1'!#REF!</definedName>
    <definedName name="Category4_Annual_Sales">'[1]3a-SalesForecastYear1'!$O$37</definedName>
    <definedName name="Category4_SalesPrice">'[1]3a-SalesForecastYear1'!#REF!</definedName>
    <definedName name="Category5_Annual_Sales">'[1]3a-SalesForecastYear1'!$O$43</definedName>
    <definedName name="Category5_SalesPrice">'[1]3a-SalesForecastYear1'!#REF!</definedName>
    <definedName name="Category6_Annual_Sales">'[1]3a-SalesForecastYear1'!$O$49</definedName>
    <definedName name="Category6_SalesPrice">'[1]3a-SalesForecastYear1'!#REF!</definedName>
    <definedName name="CCDebt">'[1]1-StartingPoint'!$D$39</definedName>
    <definedName name="COGS">'Drop-down Lists'!$F$7:$F$10</definedName>
    <definedName name="COGS_Annual_Total">'[1]3a-SalesForecastYear1'!$O$54</definedName>
    <definedName name="COGS2" localSheetId="3">IF('Direct &amp; Operating Labor'!Values_Entered,Header_Row+'Direct &amp; Operating Labor'!Number_of_Payments,Header_Row)</definedName>
    <definedName name="COGS2" localSheetId="2">IF('Labor Calculator'!Values_Entered,Header_Row+'Labor Calculator'!Number_of_Payments,Header_Row)</definedName>
    <definedName name="COGS2" localSheetId="6">IF(Pricing!Values_Entered,Header_Row+Pricing!Number_of_Payments,Header_Row)</definedName>
    <definedName name="COGS2">IF(Values_Entered,Header_Row+Number_of_Payments,Header_Row)</definedName>
    <definedName name="CommLoan">'[1]1-StartingPoint'!$D$37</definedName>
    <definedName name="CommMortgage">'[1]1-StartingPoint'!$D$38</definedName>
    <definedName name="ContingencyCash">'[1]1-StartingPoint'!#REF!</definedName>
    <definedName name="COSS">'Drop-down Lists'!$G$7:$G$10</definedName>
    <definedName name="Equipment">'[1]1-StartingPoint'!$C$12</definedName>
    <definedName name="Extra_Pay">#REF!</definedName>
    <definedName name="Furniture">'[1]1-StartingPoint'!$C$13</definedName>
    <definedName name="Info_Entered">#REF!</definedName>
    <definedName name="Int">#REF!</definedName>
    <definedName name="InterestRate_ShortTerm">#REF!</definedName>
    <definedName name="Inventory">'[1]1-StartingPoint'!$C$21</definedName>
    <definedName name="Land">'[1]1-StartingPoint'!$C$9</definedName>
    <definedName name="Last_Row" localSheetId="3">IF('Direct &amp; Operating Labor'!Values_Entered,Header_Row+'Direct &amp; Operating Labor'!Number_of_Payments,Header_Row)</definedName>
    <definedName name="Last_Row" localSheetId="2">IF('Labor Calculator'!Values_Entered,Header_Row+'Labor Calculator'!Number_of_Payments,Header_Row)</definedName>
    <definedName name="Last_Row" localSheetId="5">IF(OPEX!Values_Entered,Header_Row+OPEX!Number_of_Payments,Header_Row)</definedName>
    <definedName name="Last_Row" localSheetId="6">IF(Pricing!Values_Entered,Header_Row+Pricing!Number_of_Payments,Header_Row)</definedName>
    <definedName name="Last_Row" localSheetId="7">IF(Sales!Values_Entered,Header_Row+Sales!Number_of_Payments,Header_Row)</definedName>
    <definedName name="Last_Row">IF(Values_Entered,Header_Row+Number_of_Payments,Header_Row)</definedName>
    <definedName name="LeaseImprovements">'[1]1-StartingPoint'!$C$11</definedName>
    <definedName name="Loan_Amount">#REF!</definedName>
    <definedName name="Loan_Term_Years">#REF!</definedName>
    <definedName name="LoanAmount_ShortTerm">#REF!</definedName>
    <definedName name="LoanTermYears_ShortTerm">#REF!</definedName>
    <definedName name="Margin_Annual_Total">'[1]3a-SalesForecastYear1'!$O$55</definedName>
    <definedName name="Monthly_Payment_LongTerm">#REF!</definedName>
    <definedName name="NetIncomeY1">'[1]7b-IncomeStatementYrs1-3'!$C$59</definedName>
    <definedName name="NetIncomeY2">'[1]7b-IncomeStatementYrs1-3'!$E$59</definedName>
    <definedName name="NetIncomeY3">'[1]7b-IncomeStatementYrs1-3'!$G$59</definedName>
    <definedName name="Number_of_Payments" localSheetId="3">MATCH(0.01,End_Bal,-1)+1</definedName>
    <definedName name="Number_of_Payments" localSheetId="2">MATCH(0.01,End_Bal,-1)+1</definedName>
    <definedName name="Number_of_Payments" localSheetId="5">MATCH(0.01,End_Bal,-1)+1</definedName>
    <definedName name="Number_of_Payments" localSheetId="6">MATCH(0.01,End_Bal,-1)+1</definedName>
    <definedName name="Number_of_Payments" localSheetId="7">MATCH(0.01,End_Bal,-1)+1</definedName>
    <definedName name="Number_of_Payments">MATCH(0.01,End_Bal,-1)+1</definedName>
    <definedName name="OtherBankDebt">'[1]1-StartingPoint'!$D$41</definedName>
    <definedName name="OtherFixedAssets">'[1]1-StartingPoint'!$C$15</definedName>
    <definedName name="OtherStartUp">'[1]1-StartingPoint'!$C$28</definedName>
    <definedName name="OutsideInvest">'[1]1-StartingPoint'!$D$35</definedName>
    <definedName name="OwnerEquity">'[1]1-StartingPoint'!$D$34</definedName>
    <definedName name="Pay_Num">#REF!</definedName>
    <definedName name="Payments_per_Year">#REF!</definedName>
    <definedName name="PricePerUnit_Annual_Total">'[1]3a-SalesForecastYear1'!#REF!</definedName>
    <definedName name="Princ">#REF!</definedName>
    <definedName name="_xlnm.Print_Area" localSheetId="4">'COGS-COSS'!$B$6:$G$28</definedName>
    <definedName name="_xlnm.Print_Area" localSheetId="12">'Min Wage'!$B$2:$L$19</definedName>
    <definedName name="_xlnm.Print_Area" localSheetId="5">OPEX!$B$6:$E$21</definedName>
    <definedName name="_xlnm.Print_Area" localSheetId="7">Sales!$B$5:$B$18</definedName>
    <definedName name="Projected_Yr2_COGS" localSheetId="3">'[1]3b-SalesForecastYrs1-3'!#REF!</definedName>
    <definedName name="Projected_Yr2_COGS" localSheetId="2">'[1]3b-SalesForecastYrs1-3'!#REF!</definedName>
    <definedName name="Projected_Yr2_COGS">'[1]3b-SalesForecastYrs1-3'!#REF!</definedName>
    <definedName name="Sales_Annual_Total">'[1]3a-SalesForecastYear1'!$O$53</definedName>
    <definedName name="SalesForecast_yr1">'[1]3b-SalesForecastYrs1-3'!#REF!</definedName>
    <definedName name="SalesForecast_yr2">'[1]3b-SalesForecastYrs1-3'!#REF!</definedName>
    <definedName name="SalesForecast_yr3">'[1]3b-SalesForecastYrs1-3'!#REF!</definedName>
    <definedName name="Sched_Pay" localSheetId="3">#REF!</definedName>
    <definedName name="Sched_Pay" localSheetId="2">#REF!</definedName>
    <definedName name="Sched_Pay">#REF!</definedName>
    <definedName name="Scheduled_Extra_Payments" localSheetId="3">#REF!</definedName>
    <definedName name="Scheduled_Extra_Payments" localSheetId="2">#REF!</definedName>
    <definedName name="Scheduled_Extra_Payments">#REF!</definedName>
    <definedName name="Scheduled_Monthly_Payment" localSheetId="3">#REF!</definedName>
    <definedName name="Scheduled_Monthly_Payment" localSheetId="2">#REF!</definedName>
    <definedName name="Scheduled_Monthly_Payment">#REF!</definedName>
    <definedName name="T_M">'Drop-down Lists'!#REF!</definedName>
    <definedName name="TM">'Drop-down Lists'!$H$7:$H$10</definedName>
    <definedName name="Total_Amount_Paid">#REF!</definedName>
    <definedName name="Total_Interest_Paid">#REF!</definedName>
    <definedName name="Total_Pay">#REF!</definedName>
    <definedName name="Total_Payments_LongTerm">#REF!</definedName>
    <definedName name="TotalOperatingCapital">'[1]1-StartingPoint'!$C$30</definedName>
    <definedName name="Unit1">'[1]3a-SalesForecastYear1'!$C$9</definedName>
    <definedName name="Unit1_Annual">'[1]3a-SalesForecastYear1'!$O$18</definedName>
    <definedName name="Unit2">'[1]3a-SalesForecastYear1'!$C$10</definedName>
    <definedName name="Unit2_Annual">'[1]3a-SalesForecastYear1'!$O$24</definedName>
    <definedName name="Unit3">'[1]3a-SalesForecastYear1'!$C$11</definedName>
    <definedName name="Unit3_Annual">'[1]3a-SalesForecastYear1'!$O$30</definedName>
    <definedName name="Unit4">'[1]3a-SalesForecastYear1'!$C$12</definedName>
    <definedName name="Unit4_Annual">'[1]3a-SalesForecastYear1'!$O$36</definedName>
    <definedName name="Unit5">'[1]3a-SalesForecastYear1'!$C$13</definedName>
    <definedName name="Unit5_Annual">'[1]3a-SalesForecastYear1'!$O$42</definedName>
    <definedName name="Unit6">'[1]3a-SalesForecastYear1'!$C$14</definedName>
    <definedName name="Unit6_Annual">'[1]3a-SalesForecastYear1'!$O$48</definedName>
    <definedName name="Units_Annual_Total">'[1]3a-SalesForecastYear1'!$O$52</definedName>
    <definedName name="Values_Entered" localSheetId="3">IF(Loan_Amount*Interest_Rate*Loan_Years*Loan_Start&gt;0,1,0)</definedName>
    <definedName name="Values_Entered" localSheetId="2">IF([0]!Loan_Amount*Interest_Rate*Loan_Years*Loan_Start&gt;0,1,0)</definedName>
    <definedName name="Values_Entered" localSheetId="5">IF([0]!Loan_Amount*Interest_Rate*Loan_Years*Loan_Start&gt;0,1,0)</definedName>
    <definedName name="Values_Entered" localSheetId="6">IF([0]!Loan_Amount*Interest_Rate*Loan_Years*Loan_Start&gt;0,1,0)</definedName>
    <definedName name="Values_Entered" localSheetId="7">IF([0]!Loan_Amount*Interest_Rate*Loan_Years*Loan_Start&gt;0,1,0)</definedName>
    <definedName name="Values_Entered">IF(Loan_Amount*Interest_Rate*Loan_Years*Loan_Start&gt;0,1,0)</definedName>
    <definedName name="VehicleLoan">'[1]1-StartingPoint'!$D$40</definedName>
    <definedName name="Vehicles">'[1]1-StartingPoint'!$C$14</definedName>
    <definedName name="Working_Capital">'[1]1-StartingPoint'!$C$29</definedName>
    <definedName name="Y1EndingCashBal">'[1]6a-CashFlowYear1'!$N$33</definedName>
    <definedName name="YearlyPayments_ShortTerm" localSheetId="3">#REF!</definedName>
    <definedName name="YearlyPayments_ShortTerm" localSheetId="2">#REF!</definedName>
    <definedName name="YearlyPayments_ShortTer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42" l="1"/>
  <c r="L16" i="42"/>
  <c r="L18" i="42"/>
  <c r="L19" i="42"/>
  <c r="L20" i="42"/>
  <c r="L10" i="42"/>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D11" i="29"/>
  <c r="D12" i="29"/>
  <c r="D13" i="29"/>
  <c r="D14" i="29"/>
  <c r="D15" i="29"/>
  <c r="D16" i="29"/>
  <c r="D17" i="29"/>
  <c r="D18" i="29"/>
  <c r="D19" i="29"/>
  <c r="D20" i="29"/>
  <c r="D21" i="29"/>
  <c r="D22" i="29"/>
  <c r="D23" i="29"/>
  <c r="D24" i="29"/>
  <c r="D25" i="29"/>
  <c r="D26" i="29"/>
  <c r="D27" i="29"/>
  <c r="D28" i="29"/>
  <c r="D29" i="29"/>
  <c r="D30" i="29"/>
  <c r="D31" i="29"/>
  <c r="D32" i="29"/>
  <c r="D33" i="29"/>
  <c r="D34" i="29"/>
  <c r="D35" i="29"/>
  <c r="D36" i="29"/>
  <c r="D37" i="29"/>
  <c r="D38" i="29"/>
  <c r="D39" i="29"/>
  <c r="D40" i="29"/>
  <c r="D41" i="29"/>
  <c r="D42" i="29"/>
  <c r="D43" i="29"/>
  <c r="D44" i="29"/>
  <c r="D45" i="29"/>
  <c r="D46" i="29"/>
  <c r="D47" i="29"/>
  <c r="D48" i="29"/>
  <c r="D49" i="29"/>
  <c r="D50" i="29"/>
  <c r="D51" i="29"/>
  <c r="D52" i="29"/>
  <c r="D53" i="29"/>
  <c r="D54" i="29"/>
  <c r="D55"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85" i="29"/>
  <c r="D86" i="29"/>
  <c r="D87" i="29"/>
  <c r="D88" i="29"/>
  <c r="D89" i="29"/>
  <c r="D90" i="29"/>
  <c r="D91" i="29"/>
  <c r="D92" i="29"/>
  <c r="D93" i="29"/>
  <c r="D94" i="29"/>
  <c r="D95" i="29"/>
  <c r="D96" i="29"/>
  <c r="D97" i="29"/>
  <c r="D98" i="29"/>
  <c r="D99" i="29"/>
  <c r="D100" i="29"/>
  <c r="D101" i="29"/>
  <c r="D102" i="29"/>
  <c r="D103" i="29"/>
  <c r="D104" i="29"/>
  <c r="D105" i="29"/>
  <c r="D106" i="29"/>
  <c r="D107" i="29"/>
  <c r="D108" i="29"/>
  <c r="D109"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39" i="29"/>
  <c r="B40" i="29"/>
  <c r="B41" i="29"/>
  <c r="B42" i="29"/>
  <c r="B43" i="29"/>
  <c r="B44" i="29"/>
  <c r="B45" i="29"/>
  <c r="B46" i="29"/>
  <c r="B47" i="29"/>
  <c r="B48" i="29"/>
  <c r="B49" i="29"/>
  <c r="B50" i="29"/>
  <c r="B51" i="29"/>
  <c r="B52" i="29"/>
  <c r="B53" i="29"/>
  <c r="B54" i="29"/>
  <c r="B55" i="29"/>
  <c r="B56" i="29"/>
  <c r="B57" i="29"/>
  <c r="B58" i="29"/>
  <c r="B59" i="29"/>
  <c r="B60" i="29"/>
  <c r="B61" i="29"/>
  <c r="B62" i="29"/>
  <c r="B63" i="29"/>
  <c r="B64" i="29"/>
  <c r="B65" i="29"/>
  <c r="B66" i="29"/>
  <c r="B67" i="29"/>
  <c r="B68" i="29"/>
  <c r="B69" i="29"/>
  <c r="B70" i="29"/>
  <c r="B71" i="29"/>
  <c r="B72" i="29"/>
  <c r="B73" i="29"/>
  <c r="B74" i="29"/>
  <c r="B75" i="29"/>
  <c r="B76" i="29"/>
  <c r="B77" i="29"/>
  <c r="B78" i="29"/>
  <c r="B79" i="29"/>
  <c r="B80" i="29"/>
  <c r="B81" i="29"/>
  <c r="B82" i="29"/>
  <c r="B83" i="29"/>
  <c r="B84" i="29"/>
  <c r="B85" i="29"/>
  <c r="B86" i="29"/>
  <c r="B87" i="29"/>
  <c r="B88" i="29"/>
  <c r="B89" i="29"/>
  <c r="B90" i="29"/>
  <c r="B91" i="29"/>
  <c r="B92" i="29"/>
  <c r="B93" i="29"/>
  <c r="B94" i="29"/>
  <c r="B95" i="29"/>
  <c r="B96" i="29"/>
  <c r="B97" i="29"/>
  <c r="B98" i="29"/>
  <c r="B99" i="29"/>
  <c r="B100" i="29"/>
  <c r="B101" i="29"/>
  <c r="B102" i="29"/>
  <c r="B103" i="29"/>
  <c r="B104" i="29"/>
  <c r="B105" i="29"/>
  <c r="B106" i="29"/>
  <c r="B107" i="29"/>
  <c r="B108" i="29"/>
  <c r="B109" i="29"/>
  <c r="I35" i="37" l="1"/>
  <c r="J35" i="37"/>
  <c r="E3" i="29" l="1"/>
  <c r="E4" i="29"/>
  <c r="I8" i="37"/>
  <c r="I10" i="37"/>
  <c r="J8" i="37"/>
  <c r="K8" i="37"/>
  <c r="L8" i="37"/>
  <c r="J10" i="37"/>
  <c r="K10" i="37"/>
  <c r="L10" i="37"/>
  <c r="I14" i="37"/>
  <c r="J14" i="37"/>
  <c r="K14" i="37"/>
  <c r="L14" i="37"/>
  <c r="M14" i="37"/>
  <c r="N14" i="37"/>
  <c r="O14" i="37"/>
  <c r="P14" i="37"/>
  <c r="Q14" i="37"/>
  <c r="I15" i="37"/>
  <c r="J15" i="37"/>
  <c r="K15" i="37"/>
  <c r="L15" i="37"/>
  <c r="M15" i="37"/>
  <c r="N15" i="37"/>
  <c r="O15" i="37"/>
  <c r="P15" i="37"/>
  <c r="Q15" i="37"/>
  <c r="I16" i="37"/>
  <c r="J16" i="37"/>
  <c r="K16" i="37"/>
  <c r="L16" i="37"/>
  <c r="M16" i="37"/>
  <c r="N16" i="37"/>
  <c r="O16" i="37"/>
  <c r="P16" i="37"/>
  <c r="Q16" i="37"/>
  <c r="H14" i="37"/>
  <c r="H15" i="37"/>
  <c r="I18" i="37" l="1"/>
  <c r="E9" i="20"/>
  <c r="E10" i="20"/>
  <c r="E11" i="20"/>
  <c r="E12" i="20"/>
  <c r="E13" i="20"/>
  <c r="E14" i="20"/>
  <c r="E15" i="20"/>
  <c r="E16" i="20"/>
  <c r="E26"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8" i="20"/>
  <c r="B8" i="20"/>
  <c r="L26" i="42"/>
  <c r="L27" i="42"/>
  <c r="L28" i="42"/>
  <c r="L29" i="42"/>
  <c r="L30" i="42"/>
  <c r="L31" i="42"/>
  <c r="L32" i="42"/>
  <c r="L33" i="42"/>
  <c r="L34" i="42"/>
  <c r="L35" i="42"/>
  <c r="L36" i="42"/>
  <c r="L37" i="42"/>
  <c r="L38" i="42"/>
  <c r="L39" i="42"/>
  <c r="L40" i="42"/>
  <c r="L41" i="42"/>
  <c r="L42" i="42"/>
  <c r="L43" i="42"/>
  <c r="L44" i="42"/>
  <c r="L45" i="42"/>
  <c r="L46" i="42"/>
  <c r="L47" i="42"/>
  <c r="L48" i="42"/>
  <c r="L49" i="42"/>
  <c r="L50" i="42"/>
  <c r="L51" i="42"/>
  <c r="L52" i="42"/>
  <c r="L53" i="42"/>
  <c r="L54" i="42"/>
  <c r="L55" i="42"/>
  <c r="L56" i="42"/>
  <c r="L57" i="42"/>
  <c r="L58" i="42"/>
  <c r="L59" i="42"/>
  <c r="L60" i="42"/>
  <c r="L61" i="42"/>
  <c r="L62" i="42"/>
  <c r="L63" i="42"/>
  <c r="L64" i="42"/>
  <c r="L65" i="42"/>
  <c r="L66" i="42"/>
  <c r="L67" i="42"/>
  <c r="L68" i="42"/>
  <c r="L69" i="42"/>
  <c r="L70" i="42"/>
  <c r="L71" i="42"/>
  <c r="L72" i="42"/>
  <c r="L73" i="42"/>
  <c r="L74" i="42"/>
  <c r="L75" i="42"/>
  <c r="L76" i="42"/>
  <c r="L77" i="42"/>
  <c r="L78" i="42"/>
  <c r="L79" i="42"/>
  <c r="L80" i="42"/>
  <c r="L81" i="42"/>
  <c r="L82" i="42"/>
  <c r="L83" i="42"/>
  <c r="L84" i="42"/>
  <c r="L85" i="42"/>
  <c r="L86" i="42"/>
  <c r="L87" i="42"/>
  <c r="L88" i="42"/>
  <c r="L89" i="42"/>
  <c r="L90" i="42"/>
  <c r="L91" i="42"/>
  <c r="L92" i="42"/>
  <c r="L93" i="42"/>
  <c r="L94" i="42"/>
  <c r="L95" i="42"/>
  <c r="L96" i="42"/>
  <c r="L97" i="42"/>
  <c r="L98" i="42"/>
  <c r="L99" i="42"/>
  <c r="L100" i="42"/>
  <c r="L101" i="42"/>
  <c r="L102" i="42"/>
  <c r="L103" i="42"/>
  <c r="L104" i="42"/>
  <c r="L105" i="42"/>
  <c r="L106" i="42"/>
  <c r="L107" i="42"/>
  <c r="L108" i="42"/>
  <c r="L109" i="42"/>
  <c r="L11" i="42"/>
  <c r="L12" i="42"/>
  <c r="L13" i="42"/>
  <c r="L14" i="42"/>
  <c r="L15" i="42"/>
  <c r="L21" i="42"/>
  <c r="L22" i="42"/>
  <c r="L23" i="42"/>
  <c r="L24" i="42"/>
  <c r="L25" i="42"/>
  <c r="L9" i="42" l="1"/>
  <c r="O19" i="29"/>
  <c r="O21" i="29"/>
  <c r="O22" i="29"/>
  <c r="O23" i="29"/>
  <c r="O24" i="29"/>
  <c r="O25" i="29"/>
  <c r="O26" i="29"/>
  <c r="O27" i="29"/>
  <c r="O29" i="29"/>
  <c r="O31" i="29"/>
  <c r="O33" i="29"/>
  <c r="O34" i="29"/>
  <c r="O35" i="29"/>
  <c r="O36" i="29"/>
  <c r="O37" i="29"/>
  <c r="O38" i="29"/>
  <c r="O39" i="29"/>
  <c r="O40" i="29"/>
  <c r="O41" i="29"/>
  <c r="O42" i="29"/>
  <c r="O43" i="29"/>
  <c r="O44" i="29"/>
  <c r="O45" i="29"/>
  <c r="O46"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79" i="29"/>
  <c r="O80" i="29"/>
  <c r="O81" i="29"/>
  <c r="O82" i="29"/>
  <c r="O83" i="29"/>
  <c r="O84" i="29"/>
  <c r="O85" i="29"/>
  <c r="O86" i="29"/>
  <c r="O87" i="29"/>
  <c r="O88" i="29"/>
  <c r="O89" i="29"/>
  <c r="O90" i="29"/>
  <c r="O91" i="29"/>
  <c r="O92" i="29"/>
  <c r="O93" i="29"/>
  <c r="O94" i="29"/>
  <c r="O95" i="29"/>
  <c r="O96" i="29"/>
  <c r="O97" i="29"/>
  <c r="O98" i="29"/>
  <c r="O99" i="29"/>
  <c r="O100" i="29"/>
  <c r="O101" i="29"/>
  <c r="O102" i="29"/>
  <c r="O103" i="29"/>
  <c r="O104" i="29"/>
  <c r="O105" i="29"/>
  <c r="O106" i="29"/>
  <c r="O107" i="29"/>
  <c r="O108" i="29"/>
  <c r="O109" i="29"/>
  <c r="B10" i="29"/>
  <c r="B1" i="7"/>
  <c r="E4" i="38"/>
  <c r="E3" i="38"/>
  <c r="B1" i="38"/>
  <c r="I9" i="42"/>
  <c r="Q8" i="42" s="1"/>
  <c r="D4" i="42"/>
  <c r="D3" i="42"/>
  <c r="B1" i="42"/>
  <c r="E24" i="38"/>
  <c r="G95" i="19"/>
  <c r="D97" i="19"/>
  <c r="F167" i="19"/>
  <c r="F164" i="19"/>
  <c r="D10" i="29"/>
  <c r="H9" i="42"/>
  <c r="M10" i="29" l="1"/>
  <c r="E8" i="7"/>
  <c r="G8" i="7"/>
  <c r="M98" i="29"/>
  <c r="N98" i="29"/>
  <c r="M58" i="29"/>
  <c r="N58" i="29"/>
  <c r="M81" i="29"/>
  <c r="N81" i="29"/>
  <c r="M49" i="29"/>
  <c r="N49" i="29"/>
  <c r="M33" i="29"/>
  <c r="N33" i="29"/>
  <c r="N96" i="29"/>
  <c r="M96" i="29"/>
  <c r="N88" i="29"/>
  <c r="M88" i="29"/>
  <c r="N80" i="29"/>
  <c r="M80" i="29"/>
  <c r="N72" i="29"/>
  <c r="M72" i="29"/>
  <c r="N56" i="29"/>
  <c r="M56" i="29"/>
  <c r="N48" i="29"/>
  <c r="M48" i="29"/>
  <c r="N40" i="29"/>
  <c r="M40" i="29"/>
  <c r="N24" i="29"/>
  <c r="M16" i="29"/>
  <c r="M105" i="29"/>
  <c r="N105" i="29"/>
  <c r="M73" i="29"/>
  <c r="N73" i="29"/>
  <c r="M57" i="29"/>
  <c r="N57" i="29"/>
  <c r="M41" i="29"/>
  <c r="N41" i="29"/>
  <c r="N25" i="29"/>
  <c r="N104" i="29"/>
  <c r="M104" i="29"/>
  <c r="N64" i="29"/>
  <c r="M64" i="29"/>
  <c r="M103" i="29"/>
  <c r="N103" i="29"/>
  <c r="M95" i="29"/>
  <c r="N95" i="29"/>
  <c r="M87" i="29"/>
  <c r="N87" i="29"/>
  <c r="M79" i="29"/>
  <c r="N79" i="29"/>
  <c r="M71" i="29"/>
  <c r="N71" i="29"/>
  <c r="M63" i="29"/>
  <c r="N63" i="29"/>
  <c r="N55" i="29"/>
  <c r="M55" i="29"/>
  <c r="M47" i="29"/>
  <c r="N47" i="29"/>
  <c r="M39" i="29"/>
  <c r="N39" i="29"/>
  <c r="N23" i="29"/>
  <c r="M90" i="29"/>
  <c r="N90" i="29"/>
  <c r="M66" i="29"/>
  <c r="N66" i="29"/>
  <c r="M34" i="29"/>
  <c r="N34" i="29"/>
  <c r="M89" i="29"/>
  <c r="N89" i="29"/>
  <c r="N102" i="29"/>
  <c r="M102" i="29"/>
  <c r="N86" i="29"/>
  <c r="M86" i="29"/>
  <c r="M70" i="29"/>
  <c r="N70" i="29"/>
  <c r="M54" i="29"/>
  <c r="N54" i="29"/>
  <c r="M38" i="29"/>
  <c r="N38" i="29"/>
  <c r="N109" i="29"/>
  <c r="M109" i="29"/>
  <c r="M101" i="29"/>
  <c r="N101" i="29"/>
  <c r="N93" i="29"/>
  <c r="M93" i="29"/>
  <c r="M85" i="29"/>
  <c r="N85" i="29"/>
  <c r="M77" i="29"/>
  <c r="N77" i="29"/>
  <c r="N69" i="29"/>
  <c r="M69" i="29"/>
  <c r="M61" i="29"/>
  <c r="N61" i="29"/>
  <c r="N53" i="29"/>
  <c r="M53" i="29"/>
  <c r="M45" i="29"/>
  <c r="N45" i="29"/>
  <c r="M37" i="29"/>
  <c r="N37" i="29"/>
  <c r="N29" i="29"/>
  <c r="M106" i="29"/>
  <c r="N106" i="29"/>
  <c r="M74" i="29"/>
  <c r="N74" i="29"/>
  <c r="N26" i="29"/>
  <c r="M97" i="29"/>
  <c r="N97" i="29"/>
  <c r="N108" i="29"/>
  <c r="M108" i="29"/>
  <c r="M100" i="29"/>
  <c r="N100" i="29"/>
  <c r="N92" i="29"/>
  <c r="M92" i="29"/>
  <c r="M84" i="29"/>
  <c r="N84" i="29"/>
  <c r="N76" i="29"/>
  <c r="M76" i="29"/>
  <c r="N68" i="29"/>
  <c r="M68" i="29"/>
  <c r="M60" i="29"/>
  <c r="N60" i="29"/>
  <c r="N52" i="29"/>
  <c r="M52" i="29"/>
  <c r="M44" i="29"/>
  <c r="N44" i="29"/>
  <c r="N36" i="29"/>
  <c r="M36" i="29"/>
  <c r="M12" i="29"/>
  <c r="M82" i="29"/>
  <c r="N82" i="29"/>
  <c r="M50" i="29"/>
  <c r="N50" i="29"/>
  <c r="M42" i="29"/>
  <c r="N42" i="29"/>
  <c r="M65" i="29"/>
  <c r="N65" i="29"/>
  <c r="M94" i="29"/>
  <c r="N94" i="29"/>
  <c r="M78" i="29"/>
  <c r="N78" i="29"/>
  <c r="N62" i="29"/>
  <c r="M62" i="29"/>
  <c r="M46" i="29"/>
  <c r="N46" i="29"/>
  <c r="M107" i="29"/>
  <c r="N107" i="29"/>
  <c r="M99" i="29"/>
  <c r="N99" i="29"/>
  <c r="M91" i="29"/>
  <c r="N91" i="29"/>
  <c r="M83" i="29"/>
  <c r="N83" i="29"/>
  <c r="M75" i="29"/>
  <c r="N75" i="29"/>
  <c r="M67" i="29"/>
  <c r="N67" i="29"/>
  <c r="M59" i="29"/>
  <c r="N59" i="29"/>
  <c r="M51" i="29"/>
  <c r="N51" i="29"/>
  <c r="M43" i="29"/>
  <c r="N43" i="29"/>
  <c r="M35" i="29"/>
  <c r="N35" i="29"/>
  <c r="N27" i="29"/>
  <c r="M11" i="29"/>
  <c r="N32" i="29"/>
  <c r="M32" i="29"/>
  <c r="N31" i="29"/>
  <c r="N30" i="29"/>
  <c r="M30" i="29"/>
  <c r="M28" i="29"/>
  <c r="N28" i="29"/>
  <c r="E25" i="37"/>
  <c r="E24" i="37"/>
  <c r="K35" i="37"/>
  <c r="L35" i="37"/>
  <c r="M35" i="37"/>
  <c r="N35" i="37"/>
  <c r="O35" i="37"/>
  <c r="P35" i="37"/>
  <c r="Q35" i="37"/>
  <c r="M12" i="37"/>
  <c r="N12" i="37"/>
  <c r="O12" i="37"/>
  <c r="N10" i="37"/>
  <c r="O10" i="37"/>
  <c r="P10" i="37"/>
  <c r="N8" i="37"/>
  <c r="O8" i="37"/>
  <c r="B22" i="37"/>
  <c r="B24" i="37"/>
  <c r="B23" i="37"/>
  <c r="B21" i="37"/>
  <c r="I12" i="37"/>
  <c r="J12" i="37"/>
  <c r="K12" i="37"/>
  <c r="L12" i="37"/>
  <c r="P12" i="37"/>
  <c r="Q12" i="37"/>
  <c r="M10" i="37"/>
  <c r="M8" i="37"/>
  <c r="P8" i="37"/>
  <c r="Q8" i="37"/>
  <c r="E8" i="37"/>
  <c r="E12" i="37"/>
  <c r="E7" i="37"/>
  <c r="E13" i="37"/>
  <c r="E22" i="37"/>
  <c r="E23" i="37"/>
  <c r="E21" i="37"/>
  <c r="D17" i="37"/>
  <c r="E17" i="37" s="1"/>
  <c r="D16" i="37"/>
  <c r="E16" i="37" s="1"/>
  <c r="I8" i="7" l="1"/>
  <c r="P72" i="29"/>
  <c r="H70" i="20" s="1"/>
  <c r="P59" i="29"/>
  <c r="H57" i="20" s="1"/>
  <c r="P70" i="29"/>
  <c r="H68" i="20" s="1"/>
  <c r="P39" i="29"/>
  <c r="H37" i="20" s="1"/>
  <c r="P71" i="29"/>
  <c r="H69" i="20" s="1"/>
  <c r="P45" i="29"/>
  <c r="H43" i="20" s="1"/>
  <c r="P77" i="29"/>
  <c r="H75" i="20" s="1"/>
  <c r="P35" i="29"/>
  <c r="H33" i="20" s="1"/>
  <c r="P99" i="29"/>
  <c r="H97" i="20" s="1"/>
  <c r="P76" i="29"/>
  <c r="H74" i="20" s="1"/>
  <c r="P108" i="29"/>
  <c r="H106" i="20" s="1"/>
  <c r="P106" i="29"/>
  <c r="H104" i="20" s="1"/>
  <c r="P53" i="29"/>
  <c r="H51" i="20" s="1"/>
  <c r="P66" i="29"/>
  <c r="H64" i="20" s="1"/>
  <c r="P47" i="29"/>
  <c r="H45" i="20" s="1"/>
  <c r="P79" i="29"/>
  <c r="H77" i="20" s="1"/>
  <c r="P57" i="29"/>
  <c r="H55" i="20" s="1"/>
  <c r="P49" i="29"/>
  <c r="H47" i="20" s="1"/>
  <c r="P91" i="29"/>
  <c r="H89" i="20" s="1"/>
  <c r="P74" i="29"/>
  <c r="H72" i="20" s="1"/>
  <c r="P34" i="29"/>
  <c r="H32" i="20" s="1"/>
  <c r="P98" i="29"/>
  <c r="H96" i="20" s="1"/>
  <c r="P67" i="29"/>
  <c r="H65" i="20" s="1"/>
  <c r="P43" i="29"/>
  <c r="H41" i="20" s="1"/>
  <c r="P107" i="29"/>
  <c r="H105" i="20" s="1"/>
  <c r="P38" i="29"/>
  <c r="H36" i="20" s="1"/>
  <c r="P90" i="29"/>
  <c r="H88" i="20" s="1"/>
  <c r="P87" i="29"/>
  <c r="H85" i="20" s="1"/>
  <c r="P73" i="29"/>
  <c r="H71" i="20" s="1"/>
  <c r="P81" i="29"/>
  <c r="H79" i="20" s="1"/>
  <c r="P56" i="29"/>
  <c r="H54" i="20" s="1"/>
  <c r="P96" i="29"/>
  <c r="H94" i="20" s="1"/>
  <c r="P42" i="29"/>
  <c r="H40" i="20" s="1"/>
  <c r="P100" i="29"/>
  <c r="H98" i="20" s="1"/>
  <c r="P75" i="29"/>
  <c r="H73" i="20" s="1"/>
  <c r="P52" i="29"/>
  <c r="H50" i="20" s="1"/>
  <c r="P93" i="29"/>
  <c r="H91" i="20" s="1"/>
  <c r="P51" i="29"/>
  <c r="H49" i="20" s="1"/>
  <c r="P83" i="29"/>
  <c r="H81" i="20" s="1"/>
  <c r="P92" i="29"/>
  <c r="H90" i="20" s="1"/>
  <c r="P69" i="29"/>
  <c r="H67" i="20" s="1"/>
  <c r="P78" i="29"/>
  <c r="H76" i="20" s="1"/>
  <c r="P50" i="29"/>
  <c r="H48" i="20" s="1"/>
  <c r="P44" i="29"/>
  <c r="H42" i="20" s="1"/>
  <c r="P85" i="29"/>
  <c r="H83" i="20" s="1"/>
  <c r="P102" i="29"/>
  <c r="H100" i="20" s="1"/>
  <c r="P55" i="29"/>
  <c r="H53" i="20" s="1"/>
  <c r="P104" i="29"/>
  <c r="H102" i="20" s="1"/>
  <c r="P48" i="29"/>
  <c r="H46" i="20" s="1"/>
  <c r="P88" i="29"/>
  <c r="H86" i="20" s="1"/>
  <c r="P94" i="29"/>
  <c r="H92" i="20" s="1"/>
  <c r="P82" i="29"/>
  <c r="H80" i="20" s="1"/>
  <c r="P84" i="29"/>
  <c r="H82" i="20" s="1"/>
  <c r="P97" i="29"/>
  <c r="H95" i="20" s="1"/>
  <c r="P61" i="29"/>
  <c r="H59" i="20" s="1"/>
  <c r="P54" i="29"/>
  <c r="H52" i="20" s="1"/>
  <c r="P89" i="29"/>
  <c r="H87" i="20" s="1"/>
  <c r="P63" i="29"/>
  <c r="H61" i="20" s="1"/>
  <c r="P95" i="29"/>
  <c r="H93" i="20" s="1"/>
  <c r="P105" i="29"/>
  <c r="H103" i="20" s="1"/>
  <c r="P46" i="29"/>
  <c r="H44" i="20" s="1"/>
  <c r="P65" i="29"/>
  <c r="H63" i="20" s="1"/>
  <c r="P60" i="29"/>
  <c r="H58" i="20" s="1"/>
  <c r="P37" i="29"/>
  <c r="H35" i="20" s="1"/>
  <c r="P101" i="29"/>
  <c r="H99" i="20" s="1"/>
  <c r="P58" i="29"/>
  <c r="H56" i="20" s="1"/>
  <c r="P62" i="29"/>
  <c r="H60" i="20" s="1"/>
  <c r="P36" i="29"/>
  <c r="H34" i="20" s="1"/>
  <c r="P68" i="29"/>
  <c r="H66" i="20" s="1"/>
  <c r="P109" i="29"/>
  <c r="H107" i="20" s="1"/>
  <c r="P103" i="29"/>
  <c r="H101" i="20" s="1"/>
  <c r="P41" i="29"/>
  <c r="H39" i="20" s="1"/>
  <c r="P33" i="29"/>
  <c r="H31" i="20" s="1"/>
  <c r="P86" i="29"/>
  <c r="H84" i="20" s="1"/>
  <c r="P64" i="29"/>
  <c r="H62" i="20" s="1"/>
  <c r="P40" i="29"/>
  <c r="H38" i="20" s="1"/>
  <c r="P80" i="29"/>
  <c r="H78" i="20" s="1"/>
  <c r="O17" i="37"/>
  <c r="O21" i="37" s="1"/>
  <c r="L11" i="37"/>
  <c r="L13" i="37" s="1"/>
  <c r="Q18" i="37"/>
  <c r="Q44" i="37" s="1"/>
  <c r="R23" i="38" s="1"/>
  <c r="Q19" i="37"/>
  <c r="Q46" i="37" s="1"/>
  <c r="R25" i="38" s="1"/>
  <c r="P17" i="37"/>
  <c r="P25" i="37" s="1"/>
  <c r="P38" i="37" s="1"/>
  <c r="I11" i="37"/>
  <c r="I13" i="37" s="1"/>
  <c r="J17" i="37"/>
  <c r="J25" i="37" s="1"/>
  <c r="J38" i="37" s="1"/>
  <c r="P19" i="37"/>
  <c r="P46" i="37" s="1"/>
  <c r="Q25" i="38" s="1"/>
  <c r="O18" i="37"/>
  <c r="O44" i="37" s="1"/>
  <c r="P23" i="38" s="1"/>
  <c r="M19" i="37"/>
  <c r="M46" i="37" s="1"/>
  <c r="N25" i="38" s="1"/>
  <c r="L19" i="37"/>
  <c r="L46" i="37" s="1"/>
  <c r="M25" i="38" s="1"/>
  <c r="L18" i="37"/>
  <c r="L44" i="37" s="1"/>
  <c r="M23" i="38" s="1"/>
  <c r="K19" i="37"/>
  <c r="K46" i="37" s="1"/>
  <c r="L25" i="38" s="1"/>
  <c r="J19" i="37"/>
  <c r="J46" i="37" s="1"/>
  <c r="K25" i="38" s="1"/>
  <c r="I44" i="37"/>
  <c r="J23" i="38" s="1"/>
  <c r="I19" i="37"/>
  <c r="I46" i="37" s="1"/>
  <c r="J25" i="38" s="1"/>
  <c r="O19" i="37"/>
  <c r="N19" i="37"/>
  <c r="N46" i="37" s="1"/>
  <c r="O25" i="38" s="1"/>
  <c r="L17" i="37"/>
  <c r="L22" i="37" s="1"/>
  <c r="K17" i="37"/>
  <c r="K25" i="37" s="1"/>
  <c r="K38" i="37" s="1"/>
  <c r="I17" i="37"/>
  <c r="I25" i="37" s="1"/>
  <c r="I38" i="37" s="1"/>
  <c r="P11" i="37"/>
  <c r="P13" i="37" s="1"/>
  <c r="M11" i="37"/>
  <c r="M13" i="37" s="1"/>
  <c r="K11" i="37"/>
  <c r="K13" i="37" s="1"/>
  <c r="N11" i="37"/>
  <c r="N13" i="37" s="1"/>
  <c r="J11" i="37"/>
  <c r="J13" i="37" s="1"/>
  <c r="O11" i="37"/>
  <c r="O13" i="37" s="1"/>
  <c r="P18" i="37"/>
  <c r="P44" i="37" s="1"/>
  <c r="Q23" i="38" s="1"/>
  <c r="Q17" i="37"/>
  <c r="Q22" i="37" s="1"/>
  <c r="N18" i="37"/>
  <c r="N44" i="37" s="1"/>
  <c r="O23" i="38" s="1"/>
  <c r="M18" i="37"/>
  <c r="M44" i="37" s="1"/>
  <c r="N23" i="38" s="1"/>
  <c r="N17" i="37"/>
  <c r="N21" i="37" s="1"/>
  <c r="M17" i="37"/>
  <c r="M22" i="37" s="1"/>
  <c r="K18" i="37"/>
  <c r="K44" i="37" s="1"/>
  <c r="L23" i="38" s="1"/>
  <c r="J18" i="37"/>
  <c r="J44" i="37" s="1"/>
  <c r="K23" i="38" s="1"/>
  <c r="E18" i="37"/>
  <c r="O20" i="37" l="1"/>
  <c r="O24" i="37" s="1"/>
  <c r="O37" i="37" s="1"/>
  <c r="O46" i="37"/>
  <c r="P25" i="38" s="1"/>
  <c r="P21" i="37"/>
  <c r="Q20" i="37"/>
  <c r="O22" i="37"/>
  <c r="P22" i="37"/>
  <c r="O25" i="37"/>
  <c r="O38" i="37" s="1"/>
  <c r="L20" i="37"/>
  <c r="L24" i="37" s="1"/>
  <c r="L37" i="37" s="1"/>
  <c r="P20" i="37"/>
  <c r="P23" i="37" s="1"/>
  <c r="M20" i="37"/>
  <c r="M24" i="37" s="1"/>
  <c r="I22" i="37"/>
  <c r="K22" i="37"/>
  <c r="K21" i="37"/>
  <c r="N26" i="37"/>
  <c r="N39" i="37" s="1"/>
  <c r="K20" i="37"/>
  <c r="K23" i="37" s="1"/>
  <c r="K27" i="37" s="1"/>
  <c r="K40" i="37" s="1"/>
  <c r="J21" i="37"/>
  <c r="J20" i="37"/>
  <c r="J24" i="37" s="1"/>
  <c r="J37" i="37" s="1"/>
  <c r="J22" i="37"/>
  <c r="I20" i="37"/>
  <c r="I23" i="37" s="1"/>
  <c r="I36" i="37" s="1"/>
  <c r="N20" i="37"/>
  <c r="N24" i="37" s="1"/>
  <c r="N37" i="37" s="1"/>
  <c r="Q21" i="37"/>
  <c r="L21" i="37"/>
  <c r="L25" i="37"/>
  <c r="L38" i="37" s="1"/>
  <c r="I21" i="37"/>
  <c r="O26" i="37"/>
  <c r="O39" i="37" s="1"/>
  <c r="M26" i="37"/>
  <c r="M39" i="37" s="1"/>
  <c r="I26" i="37"/>
  <c r="I39" i="37" s="1"/>
  <c r="J26" i="37"/>
  <c r="J39" i="37" s="1"/>
  <c r="K26" i="37"/>
  <c r="K39" i="37" s="1"/>
  <c r="N22" i="37"/>
  <c r="N25" i="37"/>
  <c r="N38" i="37" s="1"/>
  <c r="M25" i="37"/>
  <c r="M38" i="37" s="1"/>
  <c r="L26" i="37"/>
  <c r="L39" i="37" s="1"/>
  <c r="Q25" i="37"/>
  <c r="Q38" i="37" s="1"/>
  <c r="P26" i="37"/>
  <c r="P39" i="37" s="1"/>
  <c r="M21" i="37"/>
  <c r="O23" i="37" l="1"/>
  <c r="O27" i="37" s="1"/>
  <c r="O40" i="37" s="1"/>
  <c r="P24" i="37"/>
  <c r="P37" i="37" s="1"/>
  <c r="L23" i="37"/>
  <c r="L36" i="37" s="1"/>
  <c r="M23" i="37"/>
  <c r="K24" i="37"/>
  <c r="K37" i="37" s="1"/>
  <c r="J23" i="37"/>
  <c r="J27" i="37" s="1"/>
  <c r="J40" i="37" s="1"/>
  <c r="I27" i="37"/>
  <c r="I40" i="37" s="1"/>
  <c r="I24" i="37"/>
  <c r="I37" i="37" s="1"/>
  <c r="N23" i="37"/>
  <c r="K36" i="37"/>
  <c r="P36" i="37"/>
  <c r="P27" i="37"/>
  <c r="P40" i="37" s="1"/>
  <c r="M37" i="37"/>
  <c r="S22" i="38"/>
  <c r="H12" i="37"/>
  <c r="Q10" i="37"/>
  <c r="Q11" i="37" s="1"/>
  <c r="Q13" i="37" s="1"/>
  <c r="R14" i="38" s="1"/>
  <c r="O28" i="37" l="1"/>
  <c r="O41" i="37" s="1"/>
  <c r="O30" i="37"/>
  <c r="O43" i="37" s="1"/>
  <c r="O36" i="37"/>
  <c r="J36" i="37"/>
  <c r="L27" i="37"/>
  <c r="L40" i="37" s="1"/>
  <c r="K28" i="37"/>
  <c r="K41" i="37" s="1"/>
  <c r="K30" i="37"/>
  <c r="K31" i="37" s="1"/>
  <c r="N36" i="37"/>
  <c r="N27" i="37"/>
  <c r="N30" i="37" s="1"/>
  <c r="M36" i="37"/>
  <c r="M27" i="37"/>
  <c r="M30" i="37" s="1"/>
  <c r="P30" i="37"/>
  <c r="P43" i="37" s="1"/>
  <c r="I30" i="37"/>
  <c r="I43" i="37" s="1"/>
  <c r="I28" i="37"/>
  <c r="I41" i="37" s="1"/>
  <c r="P28" i="37"/>
  <c r="P41" i="37" s="1"/>
  <c r="J30" i="37"/>
  <c r="J28" i="37"/>
  <c r="J41" i="37" s="1"/>
  <c r="Q26" i="37"/>
  <c r="Q39" i="37" s="1"/>
  <c r="Q24" i="37"/>
  <c r="Q23" i="37"/>
  <c r="Q27" i="37" s="1"/>
  <c r="Q40" i="37" s="1"/>
  <c r="R12" i="38"/>
  <c r="O31" i="37" l="1"/>
  <c r="O45" i="37" s="1"/>
  <c r="O29" i="37"/>
  <c r="O42" i="37"/>
  <c r="K45" i="37"/>
  <c r="L24" i="38"/>
  <c r="L28" i="37"/>
  <c r="L30" i="37"/>
  <c r="K43" i="37"/>
  <c r="K42" i="37" s="1"/>
  <c r="K29" i="37"/>
  <c r="K32" i="37"/>
  <c r="N43" i="37"/>
  <c r="N31" i="37"/>
  <c r="N40" i="37"/>
  <c r="N28" i="37"/>
  <c r="M43" i="37"/>
  <c r="M31" i="37"/>
  <c r="M40" i="37"/>
  <c r="M28" i="37"/>
  <c r="I42" i="37"/>
  <c r="P42" i="37"/>
  <c r="P31" i="37"/>
  <c r="P29" i="37"/>
  <c r="I29" i="37"/>
  <c r="I31" i="37"/>
  <c r="J24" i="38" s="1"/>
  <c r="J29" i="37"/>
  <c r="J43" i="37"/>
  <c r="J42" i="37" s="1"/>
  <c r="J31" i="37"/>
  <c r="Q30" i="37"/>
  <c r="Q36" i="37"/>
  <c r="Q28" i="37"/>
  <c r="Q37" i="37"/>
  <c r="R18" i="38"/>
  <c r="P24" i="38" l="1"/>
  <c r="O32" i="37"/>
  <c r="O33" i="37" s="1"/>
  <c r="P19" i="38" s="1"/>
  <c r="P27" i="38" s="1"/>
  <c r="M45" i="37"/>
  <c r="N24" i="38"/>
  <c r="P32" i="37"/>
  <c r="Q24" i="38"/>
  <c r="N45" i="37"/>
  <c r="O24" i="38"/>
  <c r="K47" i="37"/>
  <c r="K48" i="37" s="1"/>
  <c r="L26" i="38"/>
  <c r="J32" i="37"/>
  <c r="J33" i="37" s="1"/>
  <c r="K19" i="38" s="1"/>
  <c r="K27" i="38" s="1"/>
  <c r="K24" i="38"/>
  <c r="L43" i="37"/>
  <c r="L31" i="37"/>
  <c r="L41" i="37"/>
  <c r="L29" i="37"/>
  <c r="K33" i="37"/>
  <c r="L19" i="38" s="1"/>
  <c r="L27" i="38" s="1"/>
  <c r="N32" i="37"/>
  <c r="M32" i="37"/>
  <c r="N41" i="37"/>
  <c r="N42" i="37" s="1"/>
  <c r="N29" i="37"/>
  <c r="M29" i="37"/>
  <c r="M41" i="37"/>
  <c r="M42" i="37" s="1"/>
  <c r="P45" i="37"/>
  <c r="I45" i="37"/>
  <c r="I32" i="37"/>
  <c r="J45" i="37"/>
  <c r="Q43" i="37"/>
  <c r="Q31" i="37"/>
  <c r="R24" i="38" s="1"/>
  <c r="Q41" i="37"/>
  <c r="Q29" i="37"/>
  <c r="H35" i="37"/>
  <c r="H16" i="37"/>
  <c r="O12" i="38"/>
  <c r="H10" i="37"/>
  <c r="H11" i="37" s="1"/>
  <c r="H13" i="37" s="1"/>
  <c r="H8" i="37"/>
  <c r="E17" i="38"/>
  <c r="E16" i="38"/>
  <c r="P26" i="38" l="1"/>
  <c r="O47" i="37"/>
  <c r="O48" i="37" s="1"/>
  <c r="M47" i="37"/>
  <c r="M48" i="37" s="1"/>
  <c r="N26" i="38"/>
  <c r="P47" i="37"/>
  <c r="P48" i="37" s="1"/>
  <c r="Q26" i="38"/>
  <c r="N47" i="37"/>
  <c r="N48" i="37" s="1"/>
  <c r="O26" i="38"/>
  <c r="P33" i="37"/>
  <c r="Q19" i="38" s="1"/>
  <c r="Q27" i="38" s="1"/>
  <c r="L45" i="37"/>
  <c r="M24" i="38"/>
  <c r="J47" i="37"/>
  <c r="J48" i="37" s="1"/>
  <c r="K26" i="38"/>
  <c r="I47" i="37"/>
  <c r="I48" i="37" s="1"/>
  <c r="J26" i="38"/>
  <c r="L32" i="37"/>
  <c r="L42" i="37"/>
  <c r="M33" i="37"/>
  <c r="N19" i="38" s="1"/>
  <c r="N27" i="38" s="1"/>
  <c r="N33" i="37"/>
  <c r="O19" i="38" s="1"/>
  <c r="O27" i="38" s="1"/>
  <c r="I33" i="37"/>
  <c r="J19" i="38" s="1"/>
  <c r="J27" i="38" s="1"/>
  <c r="H19" i="37"/>
  <c r="H46" i="37" s="1"/>
  <c r="Q42" i="37"/>
  <c r="H17" i="37"/>
  <c r="H25" i="37" s="1"/>
  <c r="H38" i="37" s="1"/>
  <c r="H18" i="37"/>
  <c r="H26" i="37"/>
  <c r="H39" i="37" s="1"/>
  <c r="Q32" i="37"/>
  <c r="Q45" i="37"/>
  <c r="E18" i="38"/>
  <c r="R14" i="37"/>
  <c r="R15" i="37"/>
  <c r="R35" i="37"/>
  <c r="H36" i="38" s="1"/>
  <c r="J12" i="38"/>
  <c r="Q47" i="37" l="1"/>
  <c r="Q48" i="37" s="1"/>
  <c r="R26" i="38"/>
  <c r="L47" i="37"/>
  <c r="L48" i="37" s="1"/>
  <c r="M26" i="38"/>
  <c r="R46" i="37"/>
  <c r="H34" i="38" s="1"/>
  <c r="I25" i="38"/>
  <c r="S25" i="38" s="1"/>
  <c r="H44" i="37"/>
  <c r="L33" i="37"/>
  <c r="M19" i="38" s="1"/>
  <c r="M27" i="38" s="1"/>
  <c r="H20" i="37"/>
  <c r="H24" i="37" s="1"/>
  <c r="H37" i="37" s="1"/>
  <c r="Q33" i="37"/>
  <c r="R19" i="38" s="1"/>
  <c r="R27" i="38" s="1"/>
  <c r="K18" i="38"/>
  <c r="I18" i="38"/>
  <c r="L14" i="38"/>
  <c r="P14" i="38"/>
  <c r="O14" i="38"/>
  <c r="F24" i="37"/>
  <c r="P18" i="38"/>
  <c r="O18" i="38"/>
  <c r="M18" i="38"/>
  <c r="L18" i="38"/>
  <c r="J18" i="38"/>
  <c r="N18" i="38"/>
  <c r="Q18" i="38"/>
  <c r="Q12" i="38"/>
  <c r="Q14" i="38"/>
  <c r="L12" i="38"/>
  <c r="R18" i="37"/>
  <c r="S16" i="38"/>
  <c r="H21" i="37"/>
  <c r="R17" i="37"/>
  <c r="R22" i="37" s="1"/>
  <c r="P12" i="38"/>
  <c r="R19" i="37"/>
  <c r="S15" i="38"/>
  <c r="H22" i="37"/>
  <c r="I12" i="38"/>
  <c r="K12" i="38"/>
  <c r="N12" i="38"/>
  <c r="M12" i="38"/>
  <c r="R44" i="37" l="1"/>
  <c r="H33" i="38" s="1"/>
  <c r="Q6" i="42" s="1"/>
  <c r="Q10" i="42" s="1"/>
  <c r="I23" i="38"/>
  <c r="S23" i="38" s="1"/>
  <c r="H23" i="37"/>
  <c r="R38" i="37"/>
  <c r="R21" i="37"/>
  <c r="R25" i="37"/>
  <c r="S18" i="38"/>
  <c r="R20" i="37"/>
  <c r="J14" i="38"/>
  <c r="M14" i="38"/>
  <c r="N14" i="38"/>
  <c r="K14" i="38"/>
  <c r="I14" i="38"/>
  <c r="H35" i="38" l="1"/>
  <c r="H36" i="37"/>
  <c r="H27" i="37"/>
  <c r="H40" i="37" s="1"/>
  <c r="R20" i="38"/>
  <c r="R28" i="38" s="1"/>
  <c r="R29" i="38" s="1"/>
  <c r="R26" i="37"/>
  <c r="R39" i="37"/>
  <c r="R37" i="37"/>
  <c r="R24" i="37"/>
  <c r="R23" i="37"/>
  <c r="H28" i="37" l="1"/>
  <c r="H41" i="37" s="1"/>
  <c r="H30" i="37"/>
  <c r="H43" i="37" s="1"/>
  <c r="R36" i="37"/>
  <c r="R27" i="37"/>
  <c r="R40" i="37"/>
  <c r="H29" i="37" l="1"/>
  <c r="H31" i="37"/>
  <c r="I24" i="38" s="1"/>
  <c r="S24" i="38" s="1"/>
  <c r="H42" i="37"/>
  <c r="R28" i="37"/>
  <c r="R30" i="37"/>
  <c r="H32" i="37" l="1"/>
  <c r="H45" i="37"/>
  <c r="R29" i="37"/>
  <c r="R43" i="37"/>
  <c r="R41" i="37"/>
  <c r="R31" i="37"/>
  <c r="H47" i="37" l="1"/>
  <c r="H48" i="37" s="1"/>
  <c r="I26" i="38"/>
  <c r="S26" i="38" s="1"/>
  <c r="R42" i="37"/>
  <c r="K20" i="38"/>
  <c r="K28" i="38" s="1"/>
  <c r="K29" i="38" s="1"/>
  <c r="H33" i="37"/>
  <c r="I19" i="38" s="1"/>
  <c r="J20" i="38"/>
  <c r="J28" i="38" s="1"/>
  <c r="J29" i="38" s="1"/>
  <c r="M20" i="38"/>
  <c r="M28" i="38" s="1"/>
  <c r="M29" i="38" s="1"/>
  <c r="R32" i="37"/>
  <c r="R45" i="37"/>
  <c r="R47" i="37" l="1"/>
  <c r="R48" i="37" s="1"/>
  <c r="I33" i="38"/>
  <c r="J33" i="38" s="1"/>
  <c r="I27" i="38"/>
  <c r="S27" i="38" s="1"/>
  <c r="L20" i="38"/>
  <c r="L28" i="38" s="1"/>
  <c r="L29" i="38" s="1"/>
  <c r="N20" i="38"/>
  <c r="N28" i="38" s="1"/>
  <c r="N29" i="38" s="1"/>
  <c r="Q20" i="38"/>
  <c r="Q28" i="38" s="1"/>
  <c r="Q29" i="38" s="1"/>
  <c r="P20" i="38"/>
  <c r="P28" i="38" s="1"/>
  <c r="P29" i="38" s="1"/>
  <c r="O20" i="38"/>
  <c r="O28" i="38" s="1"/>
  <c r="O29" i="38" s="1"/>
  <c r="I20" i="38"/>
  <c r="I28" i="38" s="1"/>
  <c r="I29" i="38" s="1"/>
  <c r="R33" i="37"/>
  <c r="N18" i="42" l="1"/>
  <c r="N17" i="42"/>
  <c r="N16" i="42"/>
  <c r="N19" i="42"/>
  <c r="M17" i="42"/>
  <c r="I34" i="38"/>
  <c r="J34" i="38" s="1"/>
  <c r="N13" i="42"/>
  <c r="N21" i="42"/>
  <c r="N29" i="42"/>
  <c r="N37" i="42"/>
  <c r="N45" i="42"/>
  <c r="N53" i="42"/>
  <c r="N61" i="42"/>
  <c r="N69" i="42"/>
  <c r="N77" i="42"/>
  <c r="N85" i="42"/>
  <c r="N93" i="42"/>
  <c r="N101" i="42"/>
  <c r="N109" i="42"/>
  <c r="M25" i="42"/>
  <c r="M33" i="42"/>
  <c r="M41" i="42"/>
  <c r="M49" i="42"/>
  <c r="M57" i="42"/>
  <c r="M65" i="42"/>
  <c r="M73" i="42"/>
  <c r="M81" i="42"/>
  <c r="M89" i="42"/>
  <c r="M97" i="42"/>
  <c r="M105" i="42"/>
  <c r="N14" i="42"/>
  <c r="N22" i="42"/>
  <c r="N30" i="42"/>
  <c r="N38" i="42"/>
  <c r="N46" i="42"/>
  <c r="N54" i="42"/>
  <c r="N62" i="42"/>
  <c r="N70" i="42"/>
  <c r="N78" i="42"/>
  <c r="N86" i="42"/>
  <c r="N94" i="42"/>
  <c r="N102" i="42"/>
  <c r="N10" i="42"/>
  <c r="M18" i="42"/>
  <c r="M26" i="42"/>
  <c r="M34" i="42"/>
  <c r="M42" i="42"/>
  <c r="M50" i="42"/>
  <c r="M58" i="42"/>
  <c r="M66" i="42"/>
  <c r="M74" i="42"/>
  <c r="M82" i="42"/>
  <c r="M90" i="42"/>
  <c r="M98" i="42"/>
  <c r="M106" i="42"/>
  <c r="N15" i="42"/>
  <c r="N31" i="42"/>
  <c r="N47" i="42"/>
  <c r="N63" i="42"/>
  <c r="N79" i="42"/>
  <c r="N95" i="42"/>
  <c r="M19" i="42"/>
  <c r="M35" i="42"/>
  <c r="M43" i="42"/>
  <c r="M59" i="42"/>
  <c r="M75" i="42"/>
  <c r="M91" i="42"/>
  <c r="M107" i="42"/>
  <c r="N24" i="42"/>
  <c r="N40" i="42"/>
  <c r="N56" i="42"/>
  <c r="N72" i="42"/>
  <c r="N96" i="42"/>
  <c r="M12" i="42"/>
  <c r="M28" i="42"/>
  <c r="M44" i="42"/>
  <c r="M60" i="42"/>
  <c r="M76" i="42"/>
  <c r="M92" i="42"/>
  <c r="M108" i="42"/>
  <c r="N25" i="42"/>
  <c r="N33" i="42"/>
  <c r="N11" i="42"/>
  <c r="N27" i="42"/>
  <c r="N35" i="42"/>
  <c r="N43" i="42"/>
  <c r="N51" i="42"/>
  <c r="N59" i="42"/>
  <c r="N67" i="42"/>
  <c r="N75" i="42"/>
  <c r="N83" i="42"/>
  <c r="N91" i="42"/>
  <c r="N99" i="42"/>
  <c r="N107" i="42"/>
  <c r="M15" i="42"/>
  <c r="M23" i="42"/>
  <c r="M31" i="42"/>
  <c r="M39" i="42"/>
  <c r="M47" i="42"/>
  <c r="M55" i="42"/>
  <c r="M63" i="42"/>
  <c r="M71" i="42"/>
  <c r="M79" i="42"/>
  <c r="M87" i="42"/>
  <c r="M95" i="42"/>
  <c r="M103" i="42"/>
  <c r="N12" i="42"/>
  <c r="N20" i="42"/>
  <c r="N28" i="42"/>
  <c r="N36" i="42"/>
  <c r="N44" i="42"/>
  <c r="N52" i="42"/>
  <c r="N60" i="42"/>
  <c r="N68" i="42"/>
  <c r="N76" i="42"/>
  <c r="N84" i="42"/>
  <c r="N92" i="42"/>
  <c r="N100" i="42"/>
  <c r="N108" i="42"/>
  <c r="M16" i="42"/>
  <c r="M24" i="42"/>
  <c r="M32" i="42"/>
  <c r="M40" i="42"/>
  <c r="M48" i="42"/>
  <c r="M56" i="42"/>
  <c r="M64" i="42"/>
  <c r="M72" i="42"/>
  <c r="M80" i="42"/>
  <c r="M88" i="42"/>
  <c r="M96" i="42"/>
  <c r="M104" i="42"/>
  <c r="N23" i="42"/>
  <c r="N39" i="42"/>
  <c r="N55" i="42"/>
  <c r="N71" i="42"/>
  <c r="N87" i="42"/>
  <c r="N103" i="42"/>
  <c r="M11" i="42"/>
  <c r="M27" i="42"/>
  <c r="M51" i="42"/>
  <c r="M67" i="42"/>
  <c r="M83" i="42"/>
  <c r="M99" i="42"/>
  <c r="N32" i="42"/>
  <c r="N48" i="42"/>
  <c r="N64" i="42"/>
  <c r="N80" i="42"/>
  <c r="N88" i="42"/>
  <c r="N104" i="42"/>
  <c r="M20" i="42"/>
  <c r="M36" i="42"/>
  <c r="M52" i="42"/>
  <c r="M68" i="42"/>
  <c r="M84" i="42"/>
  <c r="M100" i="42"/>
  <c r="N41" i="42"/>
  <c r="N34" i="42"/>
  <c r="N73" i="42"/>
  <c r="N105" i="42"/>
  <c r="M37" i="42"/>
  <c r="M69" i="42"/>
  <c r="M101" i="42"/>
  <c r="N42" i="42"/>
  <c r="N74" i="42"/>
  <c r="N106" i="42"/>
  <c r="M38" i="42"/>
  <c r="M70" i="42"/>
  <c r="M102" i="42"/>
  <c r="N49" i="42"/>
  <c r="N81" i="42"/>
  <c r="M13" i="42"/>
  <c r="M45" i="42"/>
  <c r="M77" i="42"/>
  <c r="M109" i="42"/>
  <c r="N50" i="42"/>
  <c r="N82" i="42"/>
  <c r="M14" i="42"/>
  <c r="M46" i="42"/>
  <c r="M78" i="42"/>
  <c r="N57" i="42"/>
  <c r="N89" i="42"/>
  <c r="M21" i="42"/>
  <c r="M53" i="42"/>
  <c r="M85" i="42"/>
  <c r="N58" i="42"/>
  <c r="N90" i="42"/>
  <c r="M22" i="42"/>
  <c r="M54" i="42"/>
  <c r="M86" i="42"/>
  <c r="N65" i="42"/>
  <c r="N97" i="42"/>
  <c r="M61" i="42"/>
  <c r="M93" i="42"/>
  <c r="N26" i="42"/>
  <c r="N98" i="42"/>
  <c r="M30" i="42"/>
  <c r="M94" i="42"/>
  <c r="M10" i="42"/>
  <c r="M29" i="42"/>
  <c r="N66" i="42"/>
  <c r="M62" i="42"/>
  <c r="S20" i="38"/>
  <c r="C27" i="36"/>
  <c r="C23" i="36"/>
  <c r="C21" i="36"/>
  <c r="C15" i="36"/>
  <c r="C8" i="36"/>
  <c r="K66" i="42" l="1"/>
  <c r="G66" i="29" s="1"/>
  <c r="K59" i="42"/>
  <c r="G59" i="29" s="1"/>
  <c r="K21" i="42"/>
  <c r="G21" i="29" s="1"/>
  <c r="K97" i="42"/>
  <c r="G97" i="29" s="1"/>
  <c r="K50" i="42"/>
  <c r="G50" i="29" s="1"/>
  <c r="K105" i="42"/>
  <c r="G105" i="29" s="1"/>
  <c r="K71" i="42"/>
  <c r="G71" i="29" s="1"/>
  <c r="K108" i="42"/>
  <c r="G108" i="29" s="1"/>
  <c r="K44" i="42"/>
  <c r="G44" i="29" s="1"/>
  <c r="K51" i="42"/>
  <c r="G51" i="29" s="1"/>
  <c r="K56" i="42"/>
  <c r="G56" i="29" s="1"/>
  <c r="K78" i="42"/>
  <c r="G78" i="29" s="1"/>
  <c r="K14" i="42"/>
  <c r="G14" i="29" s="1"/>
  <c r="K77" i="42"/>
  <c r="G77" i="29" s="1"/>
  <c r="K13" i="42"/>
  <c r="G13" i="29" s="1"/>
  <c r="M13" i="29" s="1"/>
  <c r="K82" i="42"/>
  <c r="G82" i="29" s="1"/>
  <c r="K15" i="42"/>
  <c r="G15" i="29" s="1"/>
  <c r="M15" i="29" s="1"/>
  <c r="K55" i="42"/>
  <c r="G55" i="29" s="1"/>
  <c r="K100" i="42"/>
  <c r="G100" i="29" s="1"/>
  <c r="K36" i="42"/>
  <c r="G36" i="29" s="1"/>
  <c r="K107" i="42"/>
  <c r="G107" i="29" s="1"/>
  <c r="K43" i="42"/>
  <c r="G43" i="29" s="1"/>
  <c r="K40" i="42"/>
  <c r="G40" i="29" s="1"/>
  <c r="K70" i="42"/>
  <c r="G70" i="29" s="1"/>
  <c r="K69" i="42"/>
  <c r="G69" i="29" s="1"/>
  <c r="K87" i="42"/>
  <c r="G87" i="29" s="1"/>
  <c r="K72" i="42"/>
  <c r="G72" i="29" s="1"/>
  <c r="K85" i="42"/>
  <c r="G85" i="29" s="1"/>
  <c r="K106" i="42"/>
  <c r="G106" i="29" s="1"/>
  <c r="K34" i="42"/>
  <c r="G34" i="29" s="1"/>
  <c r="K104" i="42"/>
  <c r="G104" i="29" s="1"/>
  <c r="K39" i="42"/>
  <c r="G39" i="29" s="1"/>
  <c r="K92" i="42"/>
  <c r="G92" i="29" s="1"/>
  <c r="K28" i="42"/>
  <c r="G28" i="29" s="1"/>
  <c r="J28" i="29" s="1"/>
  <c r="K28" i="29" s="1"/>
  <c r="K99" i="42"/>
  <c r="G99" i="29" s="1"/>
  <c r="K35" i="42"/>
  <c r="G35" i="29" s="1"/>
  <c r="K24" i="42"/>
  <c r="G24" i="29" s="1"/>
  <c r="K95" i="42"/>
  <c r="G95" i="29" s="1"/>
  <c r="K62" i="42"/>
  <c r="G62" i="29" s="1"/>
  <c r="K61" i="42"/>
  <c r="G61" i="29" s="1"/>
  <c r="K32" i="42"/>
  <c r="G32" i="29" s="1"/>
  <c r="K73" i="42"/>
  <c r="G73" i="29" s="1"/>
  <c r="K74" i="42"/>
  <c r="G74" i="29" s="1"/>
  <c r="K41" i="42"/>
  <c r="G41" i="29" s="1"/>
  <c r="K88" i="42"/>
  <c r="G88" i="29" s="1"/>
  <c r="K23" i="42"/>
  <c r="G23" i="29" s="1"/>
  <c r="K84" i="42"/>
  <c r="G84" i="29" s="1"/>
  <c r="K20" i="42"/>
  <c r="G20" i="29" s="1"/>
  <c r="K91" i="42"/>
  <c r="G91" i="29" s="1"/>
  <c r="K27" i="42"/>
  <c r="G27" i="29" s="1"/>
  <c r="K79" i="42"/>
  <c r="G79" i="29" s="1"/>
  <c r="K54" i="42"/>
  <c r="G54" i="29" s="1"/>
  <c r="K53" i="42"/>
  <c r="G53" i="29" s="1"/>
  <c r="K19" i="42"/>
  <c r="G19" i="29" s="1"/>
  <c r="K65" i="42"/>
  <c r="G65" i="29" s="1"/>
  <c r="K98" i="42"/>
  <c r="G98" i="29" s="1"/>
  <c r="K42" i="42"/>
  <c r="G42" i="29" s="1"/>
  <c r="K80" i="42"/>
  <c r="G80" i="29" s="1"/>
  <c r="K76" i="42"/>
  <c r="G76" i="29" s="1"/>
  <c r="K12" i="42"/>
  <c r="G12" i="29" s="1"/>
  <c r="K83" i="42"/>
  <c r="G83" i="29" s="1"/>
  <c r="K11" i="42"/>
  <c r="G11" i="29" s="1"/>
  <c r="K63" i="42"/>
  <c r="G63" i="29" s="1"/>
  <c r="K10" i="42"/>
  <c r="G10" i="29" s="1"/>
  <c r="N10" i="29" s="1"/>
  <c r="K46" i="42"/>
  <c r="G46" i="29" s="1"/>
  <c r="K109" i="42"/>
  <c r="G109" i="29" s="1"/>
  <c r="K45" i="42"/>
  <c r="G45" i="29" s="1"/>
  <c r="K16" i="42"/>
  <c r="G16" i="29" s="1"/>
  <c r="K52" i="42"/>
  <c r="G52" i="29" s="1"/>
  <c r="K86" i="42"/>
  <c r="G86" i="29" s="1"/>
  <c r="K89" i="42"/>
  <c r="G89" i="29" s="1"/>
  <c r="K26" i="42"/>
  <c r="G26" i="29" s="1"/>
  <c r="K90" i="42"/>
  <c r="G90" i="29" s="1"/>
  <c r="K81" i="42"/>
  <c r="G81" i="29" s="1"/>
  <c r="K64" i="42"/>
  <c r="G64" i="29" s="1"/>
  <c r="K68" i="42"/>
  <c r="G68" i="29" s="1"/>
  <c r="K75" i="42"/>
  <c r="G75" i="29" s="1"/>
  <c r="K33" i="42"/>
  <c r="G33" i="29" s="1"/>
  <c r="K47" i="42"/>
  <c r="G47" i="29" s="1"/>
  <c r="K102" i="42"/>
  <c r="G102" i="29" s="1"/>
  <c r="K38" i="42"/>
  <c r="G38" i="29" s="1"/>
  <c r="K101" i="42"/>
  <c r="G101" i="29" s="1"/>
  <c r="K37" i="42"/>
  <c r="G37" i="29" s="1"/>
  <c r="K17" i="42"/>
  <c r="G17" i="29" s="1"/>
  <c r="M17" i="29" s="1"/>
  <c r="K22" i="42"/>
  <c r="G22" i="29" s="1"/>
  <c r="K57" i="42"/>
  <c r="G57" i="29" s="1"/>
  <c r="K58" i="42"/>
  <c r="G58" i="29" s="1"/>
  <c r="K49" i="42"/>
  <c r="G49" i="29" s="1"/>
  <c r="K48" i="42"/>
  <c r="G48" i="29" s="1"/>
  <c r="K103" i="42"/>
  <c r="G103" i="29" s="1"/>
  <c r="K60" i="42"/>
  <c r="G60" i="29" s="1"/>
  <c r="K67" i="42"/>
  <c r="G67" i="29" s="1"/>
  <c r="K25" i="42"/>
  <c r="G25" i="29" s="1"/>
  <c r="K96" i="42"/>
  <c r="G96" i="29" s="1"/>
  <c r="K31" i="42"/>
  <c r="G31" i="29" s="1"/>
  <c r="K94" i="42"/>
  <c r="G94" i="29" s="1"/>
  <c r="K30" i="42"/>
  <c r="G30" i="29" s="1"/>
  <c r="K93" i="42"/>
  <c r="G93" i="29" s="1"/>
  <c r="K29" i="42"/>
  <c r="G29" i="29" s="1"/>
  <c r="K18" i="42"/>
  <c r="G18" i="29" s="1"/>
  <c r="M25" i="29"/>
  <c r="P25" i="29" s="1"/>
  <c r="I35" i="38"/>
  <c r="J35" i="38" s="1"/>
  <c r="E8" i="12"/>
  <c r="E15" i="7" s="1"/>
  <c r="M29" i="29"/>
  <c r="M9" i="42"/>
  <c r="M14" i="29"/>
  <c r="M23" i="29"/>
  <c r="M24" i="29"/>
  <c r="M18" i="29"/>
  <c r="M26" i="29"/>
  <c r="N19" i="29"/>
  <c r="M27" i="29"/>
  <c r="S29" i="38"/>
  <c r="S28" i="38"/>
  <c r="C16" i="36"/>
  <c r="C24" i="36"/>
  <c r="C28" i="36" s="1"/>
  <c r="C102" i="20" l="1"/>
  <c r="F102" i="20" s="1"/>
  <c r="C14" i="20"/>
  <c r="F14" i="20" s="1"/>
  <c r="C56" i="20"/>
  <c r="F56" i="20" s="1"/>
  <c r="C71" i="20"/>
  <c r="F71" i="20" s="1"/>
  <c r="C31" i="20"/>
  <c r="F31" i="20" s="1"/>
  <c r="C37" i="20"/>
  <c r="F37" i="20" s="1"/>
  <c r="C53" i="20"/>
  <c r="F53" i="20" s="1"/>
  <c r="C54" i="20"/>
  <c r="F54" i="20" s="1"/>
  <c r="C47" i="20"/>
  <c r="F47" i="20" s="1"/>
  <c r="C61" i="20"/>
  <c r="F61" i="20" s="1"/>
  <c r="C103" i="20"/>
  <c r="F103" i="20" s="1"/>
  <c r="C55" i="20"/>
  <c r="F55" i="20" s="1"/>
  <c r="C78" i="20"/>
  <c r="F78" i="20" s="1"/>
  <c r="C29" i="20"/>
  <c r="C15" i="20"/>
  <c r="F15" i="20" s="1"/>
  <c r="C93" i="20"/>
  <c r="F93" i="20" s="1"/>
  <c r="C85" i="20"/>
  <c r="F85" i="20" s="1"/>
  <c r="C12" i="20"/>
  <c r="F12" i="20" s="1"/>
  <c r="C94" i="20"/>
  <c r="F94" i="20" s="1"/>
  <c r="C73" i="20"/>
  <c r="F73" i="20" s="1"/>
  <c r="C62" i="20"/>
  <c r="F62" i="20" s="1"/>
  <c r="C28" i="20"/>
  <c r="C79" i="20"/>
  <c r="F79" i="20" s="1"/>
  <c r="C21" i="20"/>
  <c r="C70" i="20"/>
  <c r="F70" i="20" s="1"/>
  <c r="C69" i="20"/>
  <c r="F69" i="20" s="1"/>
  <c r="C16" i="20"/>
  <c r="F16" i="20" s="1"/>
  <c r="C20" i="20"/>
  <c r="C45" i="20"/>
  <c r="F45" i="20" s="1"/>
  <c r="C44" i="20"/>
  <c r="F44" i="20" s="1"/>
  <c r="C89" i="20"/>
  <c r="F89" i="20" s="1"/>
  <c r="C72" i="20"/>
  <c r="F72" i="20" s="1"/>
  <c r="C80" i="20"/>
  <c r="F80" i="20" s="1"/>
  <c r="C50" i="20"/>
  <c r="F50" i="20" s="1"/>
  <c r="C51" i="20"/>
  <c r="F51" i="20" s="1"/>
  <c r="C105" i="20"/>
  <c r="F105" i="20" s="1"/>
  <c r="C95" i="20"/>
  <c r="F95" i="20" s="1"/>
  <c r="C32" i="20"/>
  <c r="F32" i="20" s="1"/>
  <c r="C42" i="20"/>
  <c r="F42" i="20" s="1"/>
  <c r="C24" i="20"/>
  <c r="C96" i="20"/>
  <c r="F96" i="20" s="1"/>
  <c r="C77" i="20"/>
  <c r="F77" i="20" s="1"/>
  <c r="C67" i="20"/>
  <c r="F67" i="20" s="1"/>
  <c r="C101" i="20"/>
  <c r="F101" i="20" s="1"/>
  <c r="C36" i="20"/>
  <c r="F36" i="20" s="1"/>
  <c r="C87" i="20"/>
  <c r="F87" i="20" s="1"/>
  <c r="C81" i="20"/>
  <c r="F81" i="20" s="1"/>
  <c r="C63" i="20"/>
  <c r="F63" i="20" s="1"/>
  <c r="C39" i="20"/>
  <c r="F39" i="20" s="1"/>
  <c r="C90" i="20"/>
  <c r="F90" i="20" s="1"/>
  <c r="C38" i="20"/>
  <c r="F38" i="20" s="1"/>
  <c r="C92" i="20"/>
  <c r="F92" i="20" s="1"/>
  <c r="C65" i="20"/>
  <c r="F65" i="20" s="1"/>
  <c r="C100" i="20"/>
  <c r="F100" i="20" s="1"/>
  <c r="C66" i="20"/>
  <c r="F66" i="20" s="1"/>
  <c r="C8" i="20"/>
  <c r="F8" i="20" s="1"/>
  <c r="C10" i="20"/>
  <c r="F10" i="20" s="1"/>
  <c r="C52" i="20"/>
  <c r="F52" i="20" s="1"/>
  <c r="C18" i="20"/>
  <c r="C59" i="20"/>
  <c r="F59" i="20" s="1"/>
  <c r="C33" i="20"/>
  <c r="F33" i="20" s="1"/>
  <c r="C83" i="20"/>
  <c r="F83" i="20" s="1"/>
  <c r="C68" i="20"/>
  <c r="F68" i="20" s="1"/>
  <c r="C34" i="20"/>
  <c r="F34" i="20" s="1"/>
  <c r="C76" i="20"/>
  <c r="F76" i="20" s="1"/>
  <c r="C106" i="20"/>
  <c r="F106" i="20" s="1"/>
  <c r="C27" i="20"/>
  <c r="C58" i="20"/>
  <c r="F58" i="20" s="1"/>
  <c r="C35" i="20"/>
  <c r="F35" i="20" s="1"/>
  <c r="C43" i="20"/>
  <c r="F43" i="20" s="1"/>
  <c r="C74" i="20"/>
  <c r="F74" i="20" s="1"/>
  <c r="C82" i="20"/>
  <c r="F82" i="20" s="1"/>
  <c r="C60" i="20"/>
  <c r="F60" i="20" s="1"/>
  <c r="C97" i="20"/>
  <c r="F97" i="20" s="1"/>
  <c r="C98" i="20"/>
  <c r="F98" i="20" s="1"/>
  <c r="C11" i="20"/>
  <c r="F11" i="20" s="1"/>
  <c r="C19" i="20"/>
  <c r="C91" i="20"/>
  <c r="F91" i="20" s="1"/>
  <c r="C99" i="20"/>
  <c r="F99" i="20" s="1"/>
  <c r="C84" i="20"/>
  <c r="F84" i="20" s="1"/>
  <c r="C107" i="20"/>
  <c r="F107" i="20" s="1"/>
  <c r="C9" i="20"/>
  <c r="F9" i="20" s="1"/>
  <c r="C17" i="20"/>
  <c r="C25" i="20"/>
  <c r="C26" i="20"/>
  <c r="F26" i="20" s="1"/>
  <c r="C41" i="20"/>
  <c r="F41" i="20" s="1"/>
  <c r="C75" i="20"/>
  <c r="F75" i="20" s="1"/>
  <c r="C49" i="20"/>
  <c r="F49" i="20" s="1"/>
  <c r="C57" i="20"/>
  <c r="F57" i="20" s="1"/>
  <c r="C23" i="20"/>
  <c r="C46" i="20"/>
  <c r="F46" i="20" s="1"/>
  <c r="C88" i="20"/>
  <c r="F88" i="20" s="1"/>
  <c r="C40" i="20"/>
  <c r="F40" i="20" s="1"/>
  <c r="C86" i="20"/>
  <c r="F86" i="20" s="1"/>
  <c r="C30" i="20"/>
  <c r="C22" i="20"/>
  <c r="C104" i="20"/>
  <c r="F104" i="20" s="1"/>
  <c r="C13" i="20"/>
  <c r="F13" i="20" s="1"/>
  <c r="C48" i="20"/>
  <c r="F48" i="20" s="1"/>
  <c r="C64" i="20"/>
  <c r="F64" i="20" s="1"/>
  <c r="G15" i="7"/>
  <c r="I15" i="7" s="1"/>
  <c r="J18" i="29"/>
  <c r="K18" i="29" s="1"/>
  <c r="M22" i="29"/>
  <c r="N22" i="29"/>
  <c r="M21" i="29"/>
  <c r="N21" i="29"/>
  <c r="M20" i="29"/>
  <c r="N20" i="29"/>
  <c r="J13" i="29"/>
  <c r="K13" i="29" s="1"/>
  <c r="J14" i="29"/>
  <c r="K14" i="29" s="1"/>
  <c r="J16" i="29"/>
  <c r="K16" i="29" s="1"/>
  <c r="M19" i="29"/>
  <c r="J15" i="29"/>
  <c r="K15" i="29" s="1"/>
  <c r="J17" i="29"/>
  <c r="K17" i="29" s="1"/>
  <c r="J12" i="29"/>
  <c r="K12" i="29" s="1"/>
  <c r="J11" i="29"/>
  <c r="K11" i="29" s="1"/>
  <c r="J10" i="29"/>
  <c r="K10" i="29" s="1"/>
  <c r="G9" i="7"/>
  <c r="E9" i="7"/>
  <c r="E10" i="7" s="1"/>
  <c r="Q25" i="29"/>
  <c r="R25" i="29" s="1"/>
  <c r="H23" i="20"/>
  <c r="P29" i="29"/>
  <c r="P26" i="29"/>
  <c r="P24" i="29"/>
  <c r="P27" i="29"/>
  <c r="P23" i="29"/>
  <c r="J37" i="29"/>
  <c r="K37" i="29" s="1"/>
  <c r="Q37" i="29"/>
  <c r="R37" i="29" s="1"/>
  <c r="J39" i="29"/>
  <c r="K39" i="29" s="1"/>
  <c r="Q39" i="29"/>
  <c r="R39" i="29" s="1"/>
  <c r="J48" i="29"/>
  <c r="K48" i="29" s="1"/>
  <c r="Q48" i="29"/>
  <c r="R48" i="29" s="1"/>
  <c r="J45" i="29"/>
  <c r="K45" i="29" s="1"/>
  <c r="Q45" i="29"/>
  <c r="R45" i="29" s="1"/>
  <c r="J44" i="29"/>
  <c r="K44" i="29" s="1"/>
  <c r="Q44" i="29"/>
  <c r="R44" i="29" s="1"/>
  <c r="J75" i="29"/>
  <c r="K75" i="29" s="1"/>
  <c r="Q75" i="29"/>
  <c r="R75" i="29" s="1"/>
  <c r="J106" i="29"/>
  <c r="K106" i="29" s="1"/>
  <c r="Q106" i="29"/>
  <c r="R106" i="29" s="1"/>
  <c r="J42" i="29"/>
  <c r="K42" i="29" s="1"/>
  <c r="Q42" i="29"/>
  <c r="R42" i="29" s="1"/>
  <c r="J105" i="29"/>
  <c r="K105" i="29" s="1"/>
  <c r="Q105" i="29"/>
  <c r="R105" i="29" s="1"/>
  <c r="J104" i="29"/>
  <c r="K104" i="29" s="1"/>
  <c r="Q104" i="29"/>
  <c r="R104" i="29" s="1"/>
  <c r="J40" i="29"/>
  <c r="K40" i="29" s="1"/>
  <c r="Q40" i="29"/>
  <c r="R40" i="29" s="1"/>
  <c r="J71" i="29"/>
  <c r="K71" i="29" s="1"/>
  <c r="Q71" i="29"/>
  <c r="R71" i="29" s="1"/>
  <c r="J102" i="29"/>
  <c r="K102" i="29" s="1"/>
  <c r="Q102" i="29"/>
  <c r="R102" i="29" s="1"/>
  <c r="J38" i="29"/>
  <c r="K38" i="29" s="1"/>
  <c r="Q38" i="29"/>
  <c r="R38" i="29" s="1"/>
  <c r="J50" i="29"/>
  <c r="K50" i="29" s="1"/>
  <c r="Q50" i="29"/>
  <c r="R50" i="29" s="1"/>
  <c r="J79" i="29"/>
  <c r="K79" i="29" s="1"/>
  <c r="Q79" i="29"/>
  <c r="R79" i="29" s="1"/>
  <c r="J36" i="29"/>
  <c r="K36" i="29" s="1"/>
  <c r="Q36" i="29"/>
  <c r="R36" i="29" s="1"/>
  <c r="J67" i="29"/>
  <c r="K67" i="29" s="1"/>
  <c r="Q67" i="29"/>
  <c r="R67" i="29" s="1"/>
  <c r="J98" i="29"/>
  <c r="K98" i="29" s="1"/>
  <c r="Q98" i="29"/>
  <c r="R98" i="29" s="1"/>
  <c r="J34" i="29"/>
  <c r="K34" i="29" s="1"/>
  <c r="Q34" i="29"/>
  <c r="R34" i="29" s="1"/>
  <c r="J89" i="29"/>
  <c r="K89" i="29" s="1"/>
  <c r="Q89" i="29"/>
  <c r="R89" i="29" s="1"/>
  <c r="J96" i="29"/>
  <c r="K96" i="29" s="1"/>
  <c r="Q96" i="29"/>
  <c r="R96" i="29" s="1"/>
  <c r="J63" i="29"/>
  <c r="K63" i="29" s="1"/>
  <c r="Q63" i="29"/>
  <c r="R63" i="29" s="1"/>
  <c r="J94" i="29"/>
  <c r="K94" i="29" s="1"/>
  <c r="Q94" i="29"/>
  <c r="R94" i="29" s="1"/>
  <c r="J84" i="29"/>
  <c r="K84" i="29" s="1"/>
  <c r="Q84" i="29"/>
  <c r="R84" i="29" s="1"/>
  <c r="J90" i="29"/>
  <c r="K90" i="29" s="1"/>
  <c r="Q90" i="29"/>
  <c r="R90" i="29" s="1"/>
  <c r="J73" i="29"/>
  <c r="K73" i="29" s="1"/>
  <c r="Q73" i="29"/>
  <c r="R73" i="29" s="1"/>
  <c r="J88" i="29"/>
  <c r="K88" i="29" s="1"/>
  <c r="Q88" i="29"/>
  <c r="R88" i="29" s="1"/>
  <c r="J55" i="29"/>
  <c r="K55" i="29" s="1"/>
  <c r="Q55" i="29"/>
  <c r="R55" i="29" s="1"/>
  <c r="J86" i="29"/>
  <c r="K86" i="29" s="1"/>
  <c r="Q86" i="29"/>
  <c r="R86" i="29" s="1"/>
  <c r="J35" i="29"/>
  <c r="K35" i="29" s="1"/>
  <c r="Q35" i="29"/>
  <c r="R35" i="29" s="1"/>
  <c r="J100" i="29"/>
  <c r="K100" i="29" s="1"/>
  <c r="Q100" i="29"/>
  <c r="R100" i="29" s="1"/>
  <c r="J93" i="29"/>
  <c r="K93" i="29" s="1"/>
  <c r="Q93" i="29"/>
  <c r="R93" i="29" s="1"/>
  <c r="J92" i="29"/>
  <c r="K92" i="29" s="1"/>
  <c r="Q92" i="29"/>
  <c r="R92" i="29" s="1"/>
  <c r="J51" i="29"/>
  <c r="K51" i="29" s="1"/>
  <c r="Q51" i="29"/>
  <c r="R51" i="29" s="1"/>
  <c r="J82" i="29"/>
  <c r="K82" i="29" s="1"/>
  <c r="Q82" i="29"/>
  <c r="R82" i="29" s="1"/>
  <c r="J65" i="29"/>
  <c r="K65" i="29" s="1"/>
  <c r="Q65" i="29"/>
  <c r="R65" i="29" s="1"/>
  <c r="J80" i="29"/>
  <c r="K80" i="29" s="1"/>
  <c r="Q80" i="29"/>
  <c r="R80" i="29" s="1"/>
  <c r="J47" i="29"/>
  <c r="K47" i="29" s="1"/>
  <c r="Q47" i="29"/>
  <c r="R47" i="29" s="1"/>
  <c r="J78" i="29"/>
  <c r="K78" i="29" s="1"/>
  <c r="Q78" i="29"/>
  <c r="R78" i="29" s="1"/>
  <c r="J52" i="29"/>
  <c r="K52" i="29" s="1"/>
  <c r="Q52" i="29"/>
  <c r="R52" i="29" s="1"/>
  <c r="J108" i="29"/>
  <c r="K108" i="29" s="1"/>
  <c r="Q108" i="29"/>
  <c r="R108" i="29" s="1"/>
  <c r="J59" i="29"/>
  <c r="K59" i="29" s="1"/>
  <c r="Q59" i="29"/>
  <c r="R59" i="29" s="1"/>
  <c r="J77" i="29"/>
  <c r="K77" i="29" s="1"/>
  <c r="Q77" i="29"/>
  <c r="R77" i="29" s="1"/>
  <c r="J76" i="29"/>
  <c r="K76" i="29" s="1"/>
  <c r="Q76" i="29"/>
  <c r="R76" i="29" s="1"/>
  <c r="J107" i="29"/>
  <c r="K107" i="29" s="1"/>
  <c r="Q107" i="29"/>
  <c r="R107" i="29" s="1"/>
  <c r="J43" i="29"/>
  <c r="K43" i="29" s="1"/>
  <c r="Q43" i="29"/>
  <c r="R43" i="29" s="1"/>
  <c r="J74" i="29"/>
  <c r="K74" i="29" s="1"/>
  <c r="Q74" i="29"/>
  <c r="R74" i="29" s="1"/>
  <c r="J97" i="29"/>
  <c r="K97" i="29" s="1"/>
  <c r="Q97" i="29"/>
  <c r="R97" i="29" s="1"/>
  <c r="J49" i="29"/>
  <c r="K49" i="29" s="1"/>
  <c r="Q49" i="29"/>
  <c r="R49" i="29" s="1"/>
  <c r="J72" i="29"/>
  <c r="K72" i="29" s="1"/>
  <c r="Q72" i="29"/>
  <c r="R72" i="29" s="1"/>
  <c r="J103" i="29"/>
  <c r="K103" i="29" s="1"/>
  <c r="Q103" i="29"/>
  <c r="R103" i="29" s="1"/>
  <c r="J70" i="29"/>
  <c r="K70" i="29" s="1"/>
  <c r="Q70" i="29"/>
  <c r="R70" i="29" s="1"/>
  <c r="J101" i="29"/>
  <c r="K101" i="29" s="1"/>
  <c r="Q101" i="29"/>
  <c r="R101" i="29" s="1"/>
  <c r="J83" i="29"/>
  <c r="K83" i="29" s="1"/>
  <c r="Q83" i="29"/>
  <c r="R83" i="29" s="1"/>
  <c r="J46" i="29"/>
  <c r="K46" i="29" s="1"/>
  <c r="Q46" i="29"/>
  <c r="R46" i="29" s="1"/>
  <c r="J109" i="29"/>
  <c r="K109" i="29" s="1"/>
  <c r="Q109" i="29"/>
  <c r="R109" i="29" s="1"/>
  <c r="J61" i="29"/>
  <c r="K61" i="29" s="1"/>
  <c r="Q61" i="29"/>
  <c r="R61" i="29" s="1"/>
  <c r="J68" i="29"/>
  <c r="K68" i="29" s="1"/>
  <c r="Q68" i="29"/>
  <c r="R68" i="29" s="1"/>
  <c r="J99" i="29"/>
  <c r="K99" i="29" s="1"/>
  <c r="Q99" i="29"/>
  <c r="R99" i="29" s="1"/>
  <c r="J66" i="29"/>
  <c r="K66" i="29" s="1"/>
  <c r="Q66" i="29"/>
  <c r="R66" i="29" s="1"/>
  <c r="J81" i="29"/>
  <c r="K81" i="29" s="1"/>
  <c r="Q81" i="29"/>
  <c r="R81" i="29" s="1"/>
  <c r="J41" i="29"/>
  <c r="K41" i="29" s="1"/>
  <c r="Q41" i="29"/>
  <c r="R41" i="29" s="1"/>
  <c r="J64" i="29"/>
  <c r="K64" i="29" s="1"/>
  <c r="Q64" i="29"/>
  <c r="R64" i="29" s="1"/>
  <c r="J95" i="29"/>
  <c r="K95" i="29" s="1"/>
  <c r="Q95" i="29"/>
  <c r="R95" i="29" s="1"/>
  <c r="J62" i="29"/>
  <c r="K62" i="29" s="1"/>
  <c r="Q62" i="29"/>
  <c r="R62" i="29" s="1"/>
  <c r="J85" i="29"/>
  <c r="K85" i="29" s="1"/>
  <c r="Q85" i="29"/>
  <c r="R85" i="29" s="1"/>
  <c r="J53" i="29"/>
  <c r="K53" i="29" s="1"/>
  <c r="Q53" i="29"/>
  <c r="R53" i="29" s="1"/>
  <c r="J60" i="29"/>
  <c r="K60" i="29" s="1"/>
  <c r="Q60" i="29"/>
  <c r="R60" i="29" s="1"/>
  <c r="J91" i="29"/>
  <c r="K91" i="29" s="1"/>
  <c r="Q91" i="29"/>
  <c r="R91" i="29" s="1"/>
  <c r="J58" i="29"/>
  <c r="K58" i="29" s="1"/>
  <c r="Q58" i="29"/>
  <c r="R58" i="29" s="1"/>
  <c r="J57" i="29"/>
  <c r="K57" i="29" s="1"/>
  <c r="Q57" i="29"/>
  <c r="R57" i="29" s="1"/>
  <c r="J33" i="29"/>
  <c r="K33" i="29" s="1"/>
  <c r="Q33" i="29"/>
  <c r="R33" i="29" s="1"/>
  <c r="J56" i="29"/>
  <c r="K56" i="29" s="1"/>
  <c r="Q56" i="29"/>
  <c r="R56" i="29" s="1"/>
  <c r="J87" i="29"/>
  <c r="K87" i="29" s="1"/>
  <c r="Q87" i="29"/>
  <c r="R87" i="29" s="1"/>
  <c r="J54" i="29"/>
  <c r="K54" i="29" s="1"/>
  <c r="Q54" i="29"/>
  <c r="R54" i="29" s="1"/>
  <c r="J69" i="29"/>
  <c r="K69" i="29" s="1"/>
  <c r="Q69" i="29"/>
  <c r="R69" i="29" s="1"/>
  <c r="M31" i="29"/>
  <c r="T29" i="29"/>
  <c r="J29" i="29"/>
  <c r="K29" i="29" s="1"/>
  <c r="E27" i="20"/>
  <c r="N12" i="29"/>
  <c r="N18" i="29"/>
  <c r="N16" i="29"/>
  <c r="N14" i="29"/>
  <c r="N15" i="29"/>
  <c r="N11" i="29"/>
  <c r="N17" i="29"/>
  <c r="N13" i="29"/>
  <c r="G9" i="29"/>
  <c r="J31" i="29"/>
  <c r="J32" i="29"/>
  <c r="J30" i="29"/>
  <c r="N9" i="42"/>
  <c r="C4" i="28"/>
  <c r="C3"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E45" i="28"/>
  <c r="E46" i="28" s="1"/>
  <c r="E47" i="28" s="1"/>
  <c r="D13" i="28"/>
  <c r="D14" i="28"/>
  <c r="D15" i="28"/>
  <c r="D16" i="28"/>
  <c r="D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8" i="28"/>
  <c r="H48" i="28" s="1"/>
  <c r="D49" i="28"/>
  <c r="D50" i="28"/>
  <c r="H50" i="28" s="1"/>
  <c r="D51" i="28"/>
  <c r="H51" i="28" s="1"/>
  <c r="D52" i="28"/>
  <c r="H52" i="28" s="1"/>
  <c r="D53" i="28"/>
  <c r="H53" i="28" s="1"/>
  <c r="D54" i="28"/>
  <c r="H54" i="28" s="1"/>
  <c r="D55" i="28"/>
  <c r="H55" i="28" s="1"/>
  <c r="D56" i="28"/>
  <c r="H56" i="28" s="1"/>
  <c r="D57" i="28"/>
  <c r="H57" i="28" s="1"/>
  <c r="D58" i="28"/>
  <c r="H58" i="28" s="1"/>
  <c r="D59" i="28"/>
  <c r="H59" i="28" s="1"/>
  <c r="D60" i="28"/>
  <c r="H60" i="28" s="1"/>
  <c r="D61" i="28"/>
  <c r="H61" i="28" s="1"/>
  <c r="D62" i="28"/>
  <c r="H62" i="28" s="1"/>
  <c r="D63" i="28"/>
  <c r="H63" i="28" s="1"/>
  <c r="D64" i="28"/>
  <c r="H64" i="28" s="1"/>
  <c r="D65" i="28"/>
  <c r="H65" i="28" s="1"/>
  <c r="D66" i="28"/>
  <c r="H66" i="28" s="1"/>
  <c r="D67" i="28"/>
  <c r="H67" i="28" s="1"/>
  <c r="D68" i="28"/>
  <c r="H68" i="28" s="1"/>
  <c r="D69" i="28"/>
  <c r="H69" i="28" s="1"/>
  <c r="D70" i="28"/>
  <c r="H70" i="28" s="1"/>
  <c r="D71" i="28"/>
  <c r="H71" i="28" s="1"/>
  <c r="D72" i="28"/>
  <c r="H72" i="28" s="1"/>
  <c r="D73" i="28"/>
  <c r="H73" i="28" s="1"/>
  <c r="D74" i="28"/>
  <c r="H74" i="28" s="1"/>
  <c r="D75" i="28"/>
  <c r="H75" i="28" s="1"/>
  <c r="D76" i="28"/>
  <c r="H76" i="28" s="1"/>
  <c r="D77" i="28"/>
  <c r="H77" i="28" s="1"/>
  <c r="D78" i="28"/>
  <c r="H78" i="28" s="1"/>
  <c r="D79" i="28"/>
  <c r="H79" i="28" s="1"/>
  <c r="D80" i="28"/>
  <c r="H80" i="28" s="1"/>
  <c r="D81" i="28"/>
  <c r="D82" i="28"/>
  <c r="D83" i="28"/>
  <c r="D84" i="28"/>
  <c r="D85" i="28"/>
  <c r="D86" i="28"/>
  <c r="D87" i="28"/>
  <c r="D88" i="28"/>
  <c r="D89" i="28"/>
  <c r="D90" i="28"/>
  <c r="D91" i="28"/>
  <c r="D92" i="28"/>
  <c r="D93" i="28"/>
  <c r="D94" i="28"/>
  <c r="D95" i="28"/>
  <c r="D96" i="28"/>
  <c r="D97" i="28"/>
  <c r="D98" i="28"/>
  <c r="D99" i="28"/>
  <c r="D100" i="28"/>
  <c r="D101" i="28"/>
  <c r="D102" i="28"/>
  <c r="D103" i="28"/>
  <c r="D104" i="28"/>
  <c r="D105" i="28"/>
  <c r="D106" i="28"/>
  <c r="D107" i="28"/>
  <c r="D108" i="28"/>
  <c r="D109" i="28"/>
  <c r="D110" i="28"/>
  <c r="D111" i="28"/>
  <c r="D112" i="28"/>
  <c r="D113" i="28"/>
  <c r="D114" i="28"/>
  <c r="D115" i="28"/>
  <c r="D116" i="28"/>
  <c r="D117" i="28"/>
  <c r="D118" i="28"/>
  <c r="D119" i="28"/>
  <c r="D120" i="28"/>
  <c r="D121" i="28"/>
  <c r="D122" i="28"/>
  <c r="D123" i="28"/>
  <c r="D124" i="28"/>
  <c r="D125" i="28"/>
  <c r="D126" i="28"/>
  <c r="D127" i="28"/>
  <c r="D128" i="28"/>
  <c r="D129" i="28"/>
  <c r="D130" i="28"/>
  <c r="D131" i="28"/>
  <c r="D132" i="28"/>
  <c r="D133" i="28"/>
  <c r="D134" i="28"/>
  <c r="D135" i="28"/>
  <c r="D136" i="28"/>
  <c r="D137" i="28"/>
  <c r="D138" i="28"/>
  <c r="D139" i="28"/>
  <c r="D140" i="28"/>
  <c r="D141" i="28"/>
  <c r="D142" i="28"/>
  <c r="D143" i="28"/>
  <c r="D144" i="28"/>
  <c r="D145" i="28"/>
  <c r="D146" i="28"/>
  <c r="D147" i="28"/>
  <c r="D148" i="28"/>
  <c r="D149" i="28"/>
  <c r="D150" i="28"/>
  <c r="D151" i="28"/>
  <c r="D152" i="28"/>
  <c r="D153" i="28"/>
  <c r="D154" i="28"/>
  <c r="D155" i="28"/>
  <c r="D156" i="28"/>
  <c r="D157" i="28"/>
  <c r="D158" i="28"/>
  <c r="D159" i="28"/>
  <c r="D160" i="28"/>
  <c r="D161" i="28"/>
  <c r="D162" i="28"/>
  <c r="D163" i="28"/>
  <c r="D164" i="28"/>
  <c r="D165" i="28"/>
  <c r="D166" i="28"/>
  <c r="D167" i="28"/>
  <c r="D168" i="28"/>
  <c r="D169" i="28"/>
  <c r="D170" i="28"/>
  <c r="D171" i="28"/>
  <c r="D172" i="28"/>
  <c r="D173" i="28"/>
  <c r="D174" i="28"/>
  <c r="D175" i="28"/>
  <c r="D176" i="28"/>
  <c r="D177" i="28"/>
  <c r="D178" i="28"/>
  <c r="D179" i="28"/>
  <c r="D180" i="28"/>
  <c r="D181" i="28"/>
  <c r="D182" i="28"/>
  <c r="D183" i="28"/>
  <c r="D184" i="28"/>
  <c r="D185" i="28"/>
  <c r="D186" i="28"/>
  <c r="D187" i="28"/>
  <c r="D188" i="28"/>
  <c r="D189" i="28"/>
  <c r="D190" i="28"/>
  <c r="D191" i="28"/>
  <c r="D192" i="28"/>
  <c r="D193" i="28"/>
  <c r="D194" i="28"/>
  <c r="B13" i="28"/>
  <c r="B14" i="28"/>
  <c r="B15" i="28"/>
  <c r="B16" i="28"/>
  <c r="B17" i="28"/>
  <c r="B18" i="28"/>
  <c r="B19" i="28"/>
  <c r="B20" i="28"/>
  <c r="B21" i="28"/>
  <c r="B22" i="28"/>
  <c r="B23" i="28"/>
  <c r="B24" i="28"/>
  <c r="B25" i="28"/>
  <c r="B26" i="28"/>
  <c r="B27" i="28"/>
  <c r="B28" i="28"/>
  <c r="B29" i="28"/>
  <c r="B30" i="28"/>
  <c r="B31" i="28"/>
  <c r="B32" i="28"/>
  <c r="B33" i="28"/>
  <c r="B34" i="28"/>
  <c r="B35" i="28"/>
  <c r="B36" i="28"/>
  <c r="B37" i="28"/>
  <c r="B38" i="28"/>
  <c r="B39" i="28"/>
  <c r="B40" i="28"/>
  <c r="B41" i="28"/>
  <c r="B42" i="28"/>
  <c r="B43" i="28"/>
  <c r="B44"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87" i="28"/>
  <c r="B188" i="28"/>
  <c r="B189" i="28"/>
  <c r="B190" i="28"/>
  <c r="B191" i="28"/>
  <c r="B192" i="28"/>
  <c r="B193" i="28"/>
  <c r="B194" i="28"/>
  <c r="B195" i="28"/>
  <c r="B196" i="28"/>
  <c r="B197" i="28"/>
  <c r="B198" i="28"/>
  <c r="B199" i="28"/>
  <c r="B200" i="28"/>
  <c r="B12" i="28"/>
  <c r="H11" i="28"/>
  <c r="C4" i="7"/>
  <c r="C3" i="7"/>
  <c r="C4" i="20"/>
  <c r="C3" i="20"/>
  <c r="D40" i="25"/>
  <c r="D39" i="25"/>
  <c r="D38" i="25"/>
  <c r="D37" i="25"/>
  <c r="D36" i="25"/>
  <c r="D35" i="25"/>
  <c r="D34" i="25"/>
  <c r="D32" i="25"/>
  <c r="D30" i="25"/>
  <c r="D29" i="25"/>
  <c r="D28" i="25"/>
  <c r="D26" i="25"/>
  <c r="D25" i="25"/>
  <c r="D24" i="25"/>
  <c r="D23" i="25"/>
  <c r="D22" i="25"/>
  <c r="D21" i="25"/>
  <c r="D20" i="25"/>
  <c r="D19" i="25"/>
  <c r="D16" i="25"/>
  <c r="C4" i="12"/>
  <c r="F27" i="20" l="1"/>
  <c r="P22" i="29"/>
  <c r="H20" i="20" s="1"/>
  <c r="P21" i="29"/>
  <c r="Q21" i="29" s="1"/>
  <c r="R21" i="29" s="1"/>
  <c r="Q19" i="29"/>
  <c r="R19" i="29" s="1"/>
  <c r="H40" i="28"/>
  <c r="H32" i="28"/>
  <c r="H37" i="28"/>
  <c r="I37" i="28" s="1"/>
  <c r="H29" i="28"/>
  <c r="I29" i="28" s="1"/>
  <c r="H21" i="28"/>
  <c r="I21" i="28" s="1"/>
  <c r="H14" i="28"/>
  <c r="I14" i="28" s="1"/>
  <c r="H27" i="28"/>
  <c r="I27" i="28" s="1"/>
  <c r="M26" i="7"/>
  <c r="O26" i="7"/>
  <c r="I9" i="7"/>
  <c r="G10" i="7"/>
  <c r="I10" i="7" s="1"/>
  <c r="H31" i="28"/>
  <c r="I31" i="28" s="1"/>
  <c r="H13" i="28"/>
  <c r="I13" i="28" s="1"/>
  <c r="Q27" i="29"/>
  <c r="R27" i="29" s="1"/>
  <c r="H25" i="20"/>
  <c r="Q24" i="29"/>
  <c r="R24" i="29" s="1"/>
  <c r="H22" i="20"/>
  <c r="Q26" i="29"/>
  <c r="R26" i="29" s="1"/>
  <c r="H24" i="20"/>
  <c r="Q29" i="29"/>
  <c r="R29" i="29" s="1"/>
  <c r="U29" i="29" s="1"/>
  <c r="H27" i="20"/>
  <c r="F7" i="28"/>
  <c r="D7" i="28"/>
  <c r="Q23" i="29"/>
  <c r="R23" i="29" s="1"/>
  <c r="H21" i="20"/>
  <c r="P31" i="29"/>
  <c r="T95" i="29"/>
  <c r="T83" i="29"/>
  <c r="T53" i="29"/>
  <c r="T57" i="29"/>
  <c r="T66" i="29"/>
  <c r="T86" i="29"/>
  <c r="T88" i="29"/>
  <c r="T81" i="29"/>
  <c r="T84" i="29"/>
  <c r="T98" i="29"/>
  <c r="T36" i="29"/>
  <c r="T38" i="29"/>
  <c r="T71" i="29"/>
  <c r="T50" i="29"/>
  <c r="T54" i="29"/>
  <c r="T74" i="29"/>
  <c r="T107" i="29"/>
  <c r="T77" i="29"/>
  <c r="T78" i="29"/>
  <c r="T80" i="29"/>
  <c r="T100" i="29"/>
  <c r="T82" i="29"/>
  <c r="T104" i="29"/>
  <c r="T42" i="29"/>
  <c r="T91" i="29"/>
  <c r="T41" i="29"/>
  <c r="T48" i="29"/>
  <c r="T99" i="29"/>
  <c r="T56" i="29"/>
  <c r="T60" i="29"/>
  <c r="T103" i="29"/>
  <c r="T49" i="29"/>
  <c r="T101" i="29"/>
  <c r="T89" i="29"/>
  <c r="T75" i="29"/>
  <c r="T35" i="29"/>
  <c r="T59" i="29"/>
  <c r="T109" i="29"/>
  <c r="T68" i="29"/>
  <c r="T94" i="29"/>
  <c r="T96" i="29"/>
  <c r="T92" i="29"/>
  <c r="T102" i="29"/>
  <c r="T44" i="29"/>
  <c r="T64" i="29"/>
  <c r="T69" i="29"/>
  <c r="T58" i="29"/>
  <c r="T61" i="29"/>
  <c r="T76" i="29"/>
  <c r="T51" i="29"/>
  <c r="T90" i="29"/>
  <c r="T46" i="29"/>
  <c r="T73" i="29"/>
  <c r="T34" i="29"/>
  <c r="T108" i="29"/>
  <c r="T37" i="29"/>
  <c r="T45" i="29"/>
  <c r="T87" i="29"/>
  <c r="T33" i="29"/>
  <c r="T62" i="29"/>
  <c r="T70" i="29"/>
  <c r="T72" i="29"/>
  <c r="T43" i="29"/>
  <c r="T65" i="29"/>
  <c r="T93" i="29"/>
  <c r="T47" i="29"/>
  <c r="T55" i="29"/>
  <c r="T67" i="29"/>
  <c r="T40" i="29"/>
  <c r="T105" i="29"/>
  <c r="T106" i="29"/>
  <c r="T85" i="29"/>
  <c r="T79" i="29"/>
  <c r="T39" i="29"/>
  <c r="T52" i="29"/>
  <c r="T97" i="29"/>
  <c r="T63" i="29"/>
  <c r="T31" i="29"/>
  <c r="K31" i="29"/>
  <c r="E29" i="20"/>
  <c r="F29" i="20" s="1"/>
  <c r="K32" i="29"/>
  <c r="E30" i="20"/>
  <c r="F30" i="20" s="1"/>
  <c r="K30" i="29"/>
  <c r="E28" i="20"/>
  <c r="F28" i="20" s="1"/>
  <c r="J27" i="29"/>
  <c r="J22" i="29"/>
  <c r="J21" i="29"/>
  <c r="J19" i="29"/>
  <c r="H30" i="28"/>
  <c r="I30" i="28" s="1"/>
  <c r="H23" i="28"/>
  <c r="I23" i="28" s="1"/>
  <c r="H41" i="28"/>
  <c r="I41" i="28" s="1"/>
  <c r="H42" i="28"/>
  <c r="I42" i="28" s="1"/>
  <c r="H24" i="28"/>
  <c r="I24" i="28" s="1"/>
  <c r="H34" i="28"/>
  <c r="I34" i="28" s="1"/>
  <c r="H18" i="28"/>
  <c r="I18" i="28" s="1"/>
  <c r="H16" i="28"/>
  <c r="I16" i="28" s="1"/>
  <c r="H39" i="28"/>
  <c r="I39" i="28" s="1"/>
  <c r="H15" i="28"/>
  <c r="I15" i="28" s="1"/>
  <c r="H33" i="28"/>
  <c r="I33" i="28" s="1"/>
  <c r="H25" i="28"/>
  <c r="I25" i="28" s="1"/>
  <c r="H17" i="28"/>
  <c r="I17" i="28" s="1"/>
  <c r="H28" i="28"/>
  <c r="I28" i="28" s="1"/>
  <c r="H44" i="28"/>
  <c r="I44" i="28" s="1"/>
  <c r="H36" i="28"/>
  <c r="I36" i="28" s="1"/>
  <c r="H43" i="28"/>
  <c r="I43" i="28" s="1"/>
  <c r="H35" i="28"/>
  <c r="I35" i="28" s="1"/>
  <c r="H19" i="28"/>
  <c r="I19" i="28" s="1"/>
  <c r="H26" i="28"/>
  <c r="I26" i="28" s="1"/>
  <c r="H38" i="28"/>
  <c r="I38" i="28" s="1"/>
  <c r="H20" i="28"/>
  <c r="I20" i="28" s="1"/>
  <c r="I40" i="28"/>
  <c r="I32" i="28"/>
  <c r="Q22" i="29" l="1"/>
  <c r="R22" i="29" s="1"/>
  <c r="H17" i="20"/>
  <c r="H19" i="20"/>
  <c r="Q31" i="29"/>
  <c r="R31" i="29" s="1"/>
  <c r="U31" i="29" s="1"/>
  <c r="H29" i="20"/>
  <c r="I27" i="20"/>
  <c r="L27" i="20" s="1"/>
  <c r="K27" i="20"/>
  <c r="E18" i="20"/>
  <c r="F18" i="20" s="1"/>
  <c r="J23" i="29"/>
  <c r="K23" i="29" s="1"/>
  <c r="J24" i="29"/>
  <c r="K24" i="29" s="1"/>
  <c r="J20" i="29"/>
  <c r="K20" i="29" s="1"/>
  <c r="J25" i="29"/>
  <c r="J26" i="29"/>
  <c r="K26" i="29" s="1"/>
  <c r="T27" i="29"/>
  <c r="T21" i="29"/>
  <c r="K21" i="29"/>
  <c r="T22" i="29"/>
  <c r="I9" i="29"/>
  <c r="E17" i="20"/>
  <c r="F17" i="20" s="1"/>
  <c r="N9" i="29"/>
  <c r="U46" i="29"/>
  <c r="U57" i="29"/>
  <c r="U35" i="29"/>
  <c r="U52" i="29"/>
  <c r="U106" i="29"/>
  <c r="U43" i="29"/>
  <c r="U90" i="29"/>
  <c r="U58" i="29"/>
  <c r="U68" i="29"/>
  <c r="U103" i="29"/>
  <c r="U48" i="29"/>
  <c r="U104" i="29"/>
  <c r="U36" i="29"/>
  <c r="U55" i="29"/>
  <c r="U99" i="29"/>
  <c r="U75" i="29"/>
  <c r="U54" i="29"/>
  <c r="U88" i="29"/>
  <c r="U33" i="29"/>
  <c r="U81" i="29"/>
  <c r="U87" i="29"/>
  <c r="U78" i="29"/>
  <c r="U105" i="29"/>
  <c r="U34" i="29"/>
  <c r="U109" i="29"/>
  <c r="U89" i="29"/>
  <c r="U60" i="29"/>
  <c r="U41" i="29"/>
  <c r="U50" i="29"/>
  <c r="U98" i="29"/>
  <c r="U86" i="29"/>
  <c r="U53" i="29"/>
  <c r="U108" i="29"/>
  <c r="U63" i="29"/>
  <c r="U79" i="29"/>
  <c r="U40" i="29"/>
  <c r="U93" i="29"/>
  <c r="U73" i="29"/>
  <c r="U51" i="29"/>
  <c r="U69" i="29"/>
  <c r="U82" i="29"/>
  <c r="U77" i="29"/>
  <c r="U61" i="29"/>
  <c r="U47" i="29"/>
  <c r="U92" i="29"/>
  <c r="U70" i="29"/>
  <c r="U45" i="29"/>
  <c r="U64" i="29"/>
  <c r="U96" i="29"/>
  <c r="U91" i="29"/>
  <c r="U107" i="29"/>
  <c r="U71" i="29"/>
  <c r="U83" i="29"/>
  <c r="U39" i="29"/>
  <c r="U102" i="29"/>
  <c r="U97" i="29"/>
  <c r="U67" i="29"/>
  <c r="U65" i="29"/>
  <c r="U76" i="29"/>
  <c r="U59" i="29"/>
  <c r="U101" i="29"/>
  <c r="U56" i="29"/>
  <c r="U100" i="29"/>
  <c r="U84" i="29"/>
  <c r="U95" i="29"/>
  <c r="U44" i="29"/>
  <c r="U72" i="29"/>
  <c r="U85" i="29"/>
  <c r="U62" i="29"/>
  <c r="U37" i="29"/>
  <c r="U94" i="29"/>
  <c r="U49" i="29"/>
  <c r="U42" i="29"/>
  <c r="U80" i="29"/>
  <c r="U74" i="29"/>
  <c r="U38" i="29"/>
  <c r="U66" i="29"/>
  <c r="E20" i="20"/>
  <c r="F20" i="20" s="1"/>
  <c r="E24" i="20"/>
  <c r="F24" i="20" s="1"/>
  <c r="E23" i="20"/>
  <c r="F23" i="20" s="1"/>
  <c r="T25" i="29"/>
  <c r="E21" i="20"/>
  <c r="F21" i="20" s="1"/>
  <c r="K27" i="29"/>
  <c r="E25" i="20"/>
  <c r="F25" i="20" s="1"/>
  <c r="E19" i="20"/>
  <c r="F19" i="20" s="1"/>
  <c r="E22" i="20"/>
  <c r="F22" i="20" s="1"/>
  <c r="T24" i="29"/>
  <c r="T23" i="29"/>
  <c r="T26" i="29"/>
  <c r="K22" i="29" l="1"/>
  <c r="U22" i="29" s="1"/>
  <c r="K25" i="29"/>
  <c r="U25" i="29" s="1"/>
  <c r="U23" i="29"/>
  <c r="K19" i="29"/>
  <c r="J9" i="29"/>
  <c r="K9" i="29" s="1"/>
  <c r="T19" i="29"/>
  <c r="M9" i="29"/>
  <c r="U21" i="29"/>
  <c r="K36" i="20"/>
  <c r="I36" i="20"/>
  <c r="L36" i="20" s="1"/>
  <c r="K47" i="20"/>
  <c r="I47" i="20"/>
  <c r="L47" i="20" s="1"/>
  <c r="I83" i="20"/>
  <c r="L83" i="20" s="1"/>
  <c r="K83" i="20"/>
  <c r="I82" i="20"/>
  <c r="L82" i="20" s="1"/>
  <c r="K82" i="20"/>
  <c r="I57" i="20"/>
  <c r="L57" i="20" s="1"/>
  <c r="K57" i="20"/>
  <c r="K95" i="20"/>
  <c r="I95" i="20"/>
  <c r="L95" i="20" s="1"/>
  <c r="I69" i="20"/>
  <c r="L69" i="20" s="1"/>
  <c r="K69" i="20"/>
  <c r="K62" i="20"/>
  <c r="I62" i="20"/>
  <c r="L62" i="20" s="1"/>
  <c r="K45" i="20"/>
  <c r="I45" i="20"/>
  <c r="L45" i="20" s="1"/>
  <c r="I67" i="20"/>
  <c r="L67" i="20" s="1"/>
  <c r="K67" i="20"/>
  <c r="I38" i="20"/>
  <c r="L38" i="20" s="1"/>
  <c r="K38" i="20"/>
  <c r="I39" i="20"/>
  <c r="L39" i="20" s="1"/>
  <c r="K39" i="20"/>
  <c r="K32" i="20"/>
  <c r="I32" i="20"/>
  <c r="L32" i="20" s="1"/>
  <c r="K79" i="20"/>
  <c r="I79" i="20"/>
  <c r="L79" i="20" s="1"/>
  <c r="K102" i="20"/>
  <c r="I102" i="20"/>
  <c r="L102" i="20" s="1"/>
  <c r="K56" i="20"/>
  <c r="I56" i="20"/>
  <c r="L56" i="20" s="1"/>
  <c r="I51" i="20"/>
  <c r="L51" i="20" s="1"/>
  <c r="K51" i="20"/>
  <c r="I73" i="20"/>
  <c r="L73" i="20" s="1"/>
  <c r="K73" i="20"/>
  <c r="K50" i="20"/>
  <c r="I50" i="20"/>
  <c r="L50" i="20" s="1"/>
  <c r="K72" i="20"/>
  <c r="I72" i="20"/>
  <c r="L72" i="20" s="1"/>
  <c r="I70" i="20"/>
  <c r="L70" i="20" s="1"/>
  <c r="K70" i="20"/>
  <c r="I74" i="20"/>
  <c r="L74" i="20" s="1"/>
  <c r="K74" i="20"/>
  <c r="I105" i="20"/>
  <c r="L105" i="20" s="1"/>
  <c r="K105" i="20"/>
  <c r="I43" i="20"/>
  <c r="L43" i="20" s="1"/>
  <c r="K43" i="20"/>
  <c r="I59" i="20"/>
  <c r="L59" i="20" s="1"/>
  <c r="K59" i="20"/>
  <c r="K77" i="20"/>
  <c r="I77" i="20"/>
  <c r="L77" i="20" s="1"/>
  <c r="K84" i="20"/>
  <c r="I84" i="20"/>
  <c r="L84" i="20" s="1"/>
  <c r="I103" i="20"/>
  <c r="L103" i="20" s="1"/>
  <c r="K103" i="20"/>
  <c r="K31" i="20"/>
  <c r="I31" i="20"/>
  <c r="L31" i="20" s="1"/>
  <c r="I97" i="20"/>
  <c r="L97" i="20" s="1"/>
  <c r="K97" i="20"/>
  <c r="I46" i="20"/>
  <c r="L46" i="20" s="1"/>
  <c r="K46" i="20"/>
  <c r="I33" i="20"/>
  <c r="L33" i="20" s="1"/>
  <c r="K33" i="20"/>
  <c r="K92" i="20"/>
  <c r="I92" i="20"/>
  <c r="L92" i="20" s="1"/>
  <c r="K98" i="20"/>
  <c r="I98" i="20"/>
  <c r="L98" i="20" s="1"/>
  <c r="I100" i="20"/>
  <c r="L100" i="20" s="1"/>
  <c r="K100" i="20"/>
  <c r="I49" i="20"/>
  <c r="L49" i="20" s="1"/>
  <c r="K49" i="20"/>
  <c r="K58" i="20"/>
  <c r="I58" i="20"/>
  <c r="L58" i="20" s="1"/>
  <c r="I88" i="20"/>
  <c r="L88" i="20" s="1"/>
  <c r="K88" i="20"/>
  <c r="U26" i="29"/>
  <c r="I78" i="20"/>
  <c r="L78" i="20" s="1"/>
  <c r="K78" i="20"/>
  <c r="I35" i="20"/>
  <c r="L35" i="20" s="1"/>
  <c r="K35" i="20"/>
  <c r="I42" i="20"/>
  <c r="L42" i="20" s="1"/>
  <c r="K42" i="20"/>
  <c r="K54" i="20"/>
  <c r="I54" i="20"/>
  <c r="L54" i="20" s="1"/>
  <c r="I63" i="20"/>
  <c r="L63" i="20" s="1"/>
  <c r="K63" i="20"/>
  <c r="I37" i="20"/>
  <c r="L37" i="20" s="1"/>
  <c r="K37" i="20"/>
  <c r="K89" i="20"/>
  <c r="I89" i="20"/>
  <c r="L89" i="20" s="1"/>
  <c r="K68" i="20"/>
  <c r="I68" i="20"/>
  <c r="L68" i="20" s="1"/>
  <c r="I71" i="20"/>
  <c r="L71" i="20" s="1"/>
  <c r="K71" i="20"/>
  <c r="K96" i="20"/>
  <c r="I96" i="20"/>
  <c r="L96" i="20" s="1"/>
  <c r="I87" i="20"/>
  <c r="L87" i="20" s="1"/>
  <c r="K87" i="20"/>
  <c r="K76" i="20"/>
  <c r="I76" i="20"/>
  <c r="L76" i="20" s="1"/>
  <c r="I86" i="20"/>
  <c r="L86" i="20" s="1"/>
  <c r="K86" i="20"/>
  <c r="I53" i="20"/>
  <c r="L53" i="20" s="1"/>
  <c r="K53" i="20"/>
  <c r="K101" i="20"/>
  <c r="I101" i="20"/>
  <c r="L101" i="20" s="1"/>
  <c r="I55" i="20"/>
  <c r="L55" i="20" s="1"/>
  <c r="K55" i="20"/>
  <c r="K75" i="20"/>
  <c r="I75" i="20"/>
  <c r="L75" i="20" s="1"/>
  <c r="K61" i="20"/>
  <c r="I61" i="20"/>
  <c r="L61" i="20" s="1"/>
  <c r="I41" i="20"/>
  <c r="L41" i="20" s="1"/>
  <c r="K41" i="20"/>
  <c r="K64" i="20"/>
  <c r="I64" i="20"/>
  <c r="L64" i="20" s="1"/>
  <c r="K40" i="20"/>
  <c r="I40" i="20"/>
  <c r="L40" i="20" s="1"/>
  <c r="K60" i="20"/>
  <c r="I60" i="20"/>
  <c r="L60" i="20" s="1"/>
  <c r="I93" i="20"/>
  <c r="L93" i="20" s="1"/>
  <c r="K93" i="20"/>
  <c r="I99" i="20"/>
  <c r="L99" i="20" s="1"/>
  <c r="K99" i="20"/>
  <c r="I65" i="20"/>
  <c r="L65" i="20" s="1"/>
  <c r="K65" i="20"/>
  <c r="K81" i="20"/>
  <c r="I81" i="20"/>
  <c r="L81" i="20" s="1"/>
  <c r="I94" i="20"/>
  <c r="L94" i="20" s="1"/>
  <c r="K94" i="20"/>
  <c r="K90" i="20"/>
  <c r="I90" i="20"/>
  <c r="L90" i="20" s="1"/>
  <c r="K80" i="20"/>
  <c r="I80" i="20"/>
  <c r="L80" i="20" s="1"/>
  <c r="K106" i="20"/>
  <c r="I106" i="20"/>
  <c r="L106" i="20" s="1"/>
  <c r="I48" i="20"/>
  <c r="L48" i="20" s="1"/>
  <c r="K48" i="20"/>
  <c r="I107" i="20"/>
  <c r="L107" i="20" s="1"/>
  <c r="K107" i="20"/>
  <c r="K52" i="20"/>
  <c r="I52" i="20"/>
  <c r="L52" i="20" s="1"/>
  <c r="K34" i="20"/>
  <c r="I34" i="20"/>
  <c r="L34" i="20" s="1"/>
  <c r="K66" i="20"/>
  <c r="I66" i="20"/>
  <c r="L66" i="20" s="1"/>
  <c r="I104" i="20"/>
  <c r="L104" i="20" s="1"/>
  <c r="K104" i="20"/>
  <c r="K91" i="20"/>
  <c r="I91" i="20"/>
  <c r="L91" i="20" s="1"/>
  <c r="I85" i="20"/>
  <c r="L85" i="20" s="1"/>
  <c r="K85" i="20"/>
  <c r="I44" i="20"/>
  <c r="L44" i="20" s="1"/>
  <c r="K44" i="20"/>
  <c r="U27" i="29"/>
  <c r="K20" i="20"/>
  <c r="I20" i="20"/>
  <c r="L20" i="20" s="1"/>
  <c r="I29" i="20"/>
  <c r="L29" i="20" s="1"/>
  <c r="K29" i="20"/>
  <c r="I22" i="20"/>
  <c r="L22" i="20" s="1"/>
  <c r="K22" i="20"/>
  <c r="I23" i="20"/>
  <c r="L23" i="20" s="1"/>
  <c r="K23" i="20"/>
  <c r="U24" i="29"/>
  <c r="I21" i="20"/>
  <c r="L21" i="20" s="1"/>
  <c r="K21" i="20"/>
  <c r="I24" i="20"/>
  <c r="L24" i="20" s="1"/>
  <c r="K24" i="20"/>
  <c r="K19" i="20"/>
  <c r="I19" i="20"/>
  <c r="L19" i="20" s="1"/>
  <c r="K25" i="20"/>
  <c r="I25" i="20"/>
  <c r="L25" i="20" s="1"/>
  <c r="N7" i="7"/>
  <c r="U19" i="29" l="1"/>
  <c r="I17" i="20" l="1"/>
  <c r="L17" i="20" s="1"/>
  <c r="K17" i="20"/>
  <c r="B1" i="29"/>
  <c r="C3" i="12" l="1"/>
  <c r="B1" i="28"/>
  <c r="C7" i="20" l="1"/>
  <c r="B1" i="20"/>
  <c r="B1" i="12"/>
  <c r="L13" i="5"/>
  <c r="K13" i="5"/>
  <c r="J13" i="5"/>
  <c r="F13" i="5"/>
  <c r="E13" i="5"/>
  <c r="D13" i="5"/>
  <c r="L12" i="5"/>
  <c r="K12" i="5"/>
  <c r="J12" i="5"/>
  <c r="F12" i="5"/>
  <c r="E12" i="5"/>
  <c r="L11" i="5"/>
  <c r="K11" i="5"/>
  <c r="J11" i="5"/>
  <c r="F11" i="5"/>
  <c r="E11" i="5"/>
  <c r="L10" i="5"/>
  <c r="K10" i="5"/>
  <c r="J10" i="5"/>
  <c r="F10" i="5"/>
  <c r="E10" i="5"/>
  <c r="L9" i="5"/>
  <c r="K9" i="5"/>
  <c r="J9" i="5"/>
  <c r="F9" i="5"/>
  <c r="E9" i="5"/>
  <c r="L8" i="5"/>
  <c r="K8" i="5"/>
  <c r="J8" i="5"/>
  <c r="F8" i="5"/>
  <c r="E8" i="5"/>
  <c r="L7" i="5"/>
  <c r="K7" i="5"/>
  <c r="J7" i="5"/>
  <c r="F7" i="5"/>
  <c r="E7" i="5"/>
  <c r="L6" i="5"/>
  <c r="K6" i="5"/>
  <c r="F6" i="5"/>
  <c r="E6" i="5"/>
  <c r="D12" i="28" l="1"/>
  <c r="D45" i="28" s="1"/>
  <c r="F12" i="28"/>
  <c r="E7" i="12"/>
  <c r="N32" i="38" s="1"/>
  <c r="N33" i="38" s="1"/>
  <c r="N34" i="38" s="1"/>
  <c r="N35" i="38" s="1"/>
  <c r="N37" i="38" s="1"/>
  <c r="N38" i="38" s="1"/>
  <c r="H7" i="28"/>
  <c r="I7" i="28" s="1"/>
  <c r="O5" i="29" l="1"/>
  <c r="O16" i="29" s="1"/>
  <c r="O25" i="7"/>
  <c r="O24" i="7" s="1"/>
  <c r="M25" i="7"/>
  <c r="M24" i="7" s="1"/>
  <c r="E14" i="7"/>
  <c r="E16" i="7" s="1"/>
  <c r="M22" i="7" s="1"/>
  <c r="G14" i="7"/>
  <c r="H12" i="28"/>
  <c r="I12" i="28" s="1"/>
  <c r="F45" i="28"/>
  <c r="H22" i="28"/>
  <c r="I22" i="28" s="1"/>
  <c r="H49" i="28"/>
  <c r="G16" i="7" l="1"/>
  <c r="I14" i="7"/>
  <c r="H45" i="28"/>
  <c r="I16" i="7" l="1"/>
  <c r="O22" i="7"/>
  <c r="O17" i="29" l="1"/>
  <c r="Q22" i="7"/>
  <c r="O28" i="29"/>
  <c r="O30" i="29"/>
  <c r="O32" i="29"/>
  <c r="I45" i="28"/>
  <c r="P17" i="29" l="1"/>
  <c r="T17" i="29"/>
  <c r="P32" i="29"/>
  <c r="Q32" i="29" s="1"/>
  <c r="T32" i="29"/>
  <c r="P30" i="29"/>
  <c r="T30" i="29"/>
  <c r="T28" i="29"/>
  <c r="P28" i="29"/>
  <c r="F7" i="20"/>
  <c r="E7" i="7" s="1"/>
  <c r="Q17" i="29" l="1"/>
  <c r="R17" i="29" s="1"/>
  <c r="U17" i="29" s="1"/>
  <c r="H15" i="20"/>
  <c r="E11" i="7"/>
  <c r="E18" i="7" s="1"/>
  <c r="M23" i="7"/>
  <c r="M21" i="7" s="1"/>
  <c r="Q28" i="29"/>
  <c r="H26" i="20"/>
  <c r="Q30" i="29"/>
  <c r="R30" i="29" s="1"/>
  <c r="U30" i="29" s="1"/>
  <c r="H28" i="20"/>
  <c r="R32" i="29"/>
  <c r="U32" i="29" s="1"/>
  <c r="H30" i="20"/>
  <c r="D6" i="28"/>
  <c r="E7" i="20"/>
  <c r="I15" i="20" l="1"/>
  <c r="L15" i="20" s="1"/>
  <c r="K15" i="20"/>
  <c r="M8" i="7"/>
  <c r="E12" i="7"/>
  <c r="M13" i="7" s="1"/>
  <c r="I26" i="20"/>
  <c r="K26" i="20"/>
  <c r="I30" i="20"/>
  <c r="L30" i="20" s="1"/>
  <c r="K30" i="20"/>
  <c r="I28" i="20"/>
  <c r="L28" i="20" s="1"/>
  <c r="K28" i="20"/>
  <c r="R28" i="29"/>
  <c r="U28" i="29" s="1"/>
  <c r="D8" i="28"/>
  <c r="D46" i="28" s="1"/>
  <c r="L26" i="20" l="1"/>
  <c r="D10" i="28"/>
  <c r="D9" i="28"/>
  <c r="D47" i="28"/>
  <c r="M18" i="7" l="1"/>
  <c r="M15" i="7"/>
  <c r="M11" i="7"/>
  <c r="I20" i="7" s="1"/>
  <c r="M7" i="7"/>
  <c r="E19" i="7"/>
  <c r="I47" i="28"/>
  <c r="M9" i="7" l="1"/>
  <c r="M14" i="7" l="1"/>
  <c r="M16" i="7" s="1"/>
  <c r="M19" i="7"/>
  <c r="M10" i="7"/>
  <c r="O10" i="29"/>
  <c r="P10" i="29" s="1"/>
  <c r="Q10" i="29" s="1"/>
  <c r="P16" i="29" l="1"/>
  <c r="O13" i="29"/>
  <c r="O20" i="29"/>
  <c r="O18" i="29"/>
  <c r="O12" i="29"/>
  <c r="O15" i="29"/>
  <c r="O14" i="29"/>
  <c r="O11" i="29"/>
  <c r="T15" i="29" l="1"/>
  <c r="P15" i="29"/>
  <c r="P18" i="29"/>
  <c r="T18" i="29"/>
  <c r="P12" i="29"/>
  <c r="Q12" i="29" s="1"/>
  <c r="T12" i="29"/>
  <c r="P13" i="29"/>
  <c r="T13" i="29"/>
  <c r="T14" i="29"/>
  <c r="P14" i="29"/>
  <c r="T10" i="29"/>
  <c r="O9" i="29"/>
  <c r="T20" i="29"/>
  <c r="P20" i="29"/>
  <c r="T11" i="29"/>
  <c r="P11" i="29"/>
  <c r="T16" i="29"/>
  <c r="H18" i="20" l="1"/>
  <c r="Q20" i="29"/>
  <c r="R20" i="29" s="1"/>
  <c r="U20" i="29" s="1"/>
  <c r="H11" i="20"/>
  <c r="Q13" i="29"/>
  <c r="R13" i="29" s="1"/>
  <c r="U13" i="29" s="1"/>
  <c r="R12" i="29"/>
  <c r="U12" i="29" s="1"/>
  <c r="H10" i="20"/>
  <c r="H16" i="20"/>
  <c r="Q18" i="29"/>
  <c r="R18" i="29" s="1"/>
  <c r="U18" i="29" s="1"/>
  <c r="Q16" i="29"/>
  <c r="R16" i="29" s="1"/>
  <c r="U16" i="29" s="1"/>
  <c r="H14" i="20"/>
  <c r="H13" i="20"/>
  <c r="Q15" i="29"/>
  <c r="R15" i="29" s="1"/>
  <c r="U15" i="29" s="1"/>
  <c r="H8" i="20"/>
  <c r="T9" i="29"/>
  <c r="U9" i="29" s="1"/>
  <c r="H12" i="20"/>
  <c r="Q14" i="29"/>
  <c r="R14" i="29" s="1"/>
  <c r="U14" i="29" s="1"/>
  <c r="H9" i="20"/>
  <c r="Q11" i="29"/>
  <c r="R11" i="29" s="1"/>
  <c r="U11" i="29" s="1"/>
  <c r="Q9" i="29" l="1"/>
  <c r="R9" i="29" s="1"/>
  <c r="R10" i="29"/>
  <c r="U10" i="29" s="1"/>
  <c r="I12" i="20"/>
  <c r="L12" i="20" s="1"/>
  <c r="K12" i="20"/>
  <c r="K16" i="20"/>
  <c r="I16" i="20"/>
  <c r="L16" i="20" s="1"/>
  <c r="K13" i="20"/>
  <c r="I13" i="20"/>
  <c r="L13" i="20" s="1"/>
  <c r="I11" i="20"/>
  <c r="L11" i="20" s="1"/>
  <c r="K11" i="20"/>
  <c r="I14" i="20"/>
  <c r="L14" i="20" s="1"/>
  <c r="K14" i="20"/>
  <c r="I10" i="20"/>
  <c r="L10" i="20" s="1"/>
  <c r="K10" i="20"/>
  <c r="I8" i="20"/>
  <c r="K8" i="20"/>
  <c r="I9" i="20"/>
  <c r="L9" i="20" s="1"/>
  <c r="K9" i="20"/>
  <c r="I18" i="20"/>
  <c r="L18" i="20" s="1"/>
  <c r="K18" i="20"/>
  <c r="L8" i="20" l="1"/>
  <c r="L7" i="20" s="1"/>
  <c r="K7" i="20" s="1"/>
  <c r="I7" i="20"/>
  <c r="H7" i="20" s="1"/>
  <c r="G7" i="7" l="1"/>
  <c r="F6" i="28"/>
  <c r="F8" i="28" l="1"/>
  <c r="H6" i="28"/>
  <c r="I6" i="28" s="1"/>
  <c r="O23" i="7"/>
  <c r="G11" i="7"/>
  <c r="I7" i="7"/>
  <c r="O8" i="7" l="1"/>
  <c r="Q8" i="7" s="1"/>
  <c r="I11" i="7"/>
  <c r="G12" i="7"/>
  <c r="O13" i="7" s="1"/>
  <c r="G18" i="7"/>
  <c r="O21" i="7"/>
  <c r="Q21" i="7" s="1"/>
  <c r="Q23" i="7"/>
  <c r="F46" i="28"/>
  <c r="F10" i="28"/>
  <c r="H10" i="28" s="1"/>
  <c r="I10" i="28" s="1"/>
  <c r="H8" i="28"/>
  <c r="I8" i="28" s="1"/>
  <c r="F9" i="28"/>
  <c r="H9" i="28" s="1"/>
  <c r="I9" i="28" s="1"/>
  <c r="O15" i="7" l="1"/>
  <c r="O18" i="7"/>
  <c r="Q18" i="7" s="1"/>
  <c r="G19" i="7"/>
  <c r="I19" i="7" s="1"/>
  <c r="I18" i="7"/>
  <c r="O7" i="7"/>
  <c r="O11" i="7"/>
  <c r="Q11" i="7" s="1"/>
  <c r="I12" i="7"/>
  <c r="H46" i="28"/>
  <c r="I46" i="28" s="1"/>
  <c r="F47" i="28"/>
  <c r="H47" i="28" s="1"/>
  <c r="O9" i="7" l="1"/>
  <c r="O19" i="7" s="1"/>
  <c r="Q7" i="7"/>
  <c r="Q15" i="7"/>
  <c r="Q13" i="7"/>
  <c r="Q19" i="7" l="1"/>
  <c r="O14" i="7"/>
  <c r="O16" i="7" s="1"/>
  <c r="O10" i="7"/>
  <c r="Q9" i="7"/>
  <c r="Q10" i="7" s="1"/>
  <c r="Q14" i="7" l="1"/>
  <c r="Q1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H26" authorId="0" shapeId="0" xr:uid="{7E336ABC-8325-48AC-B3CB-99CCD0ADE123}">
      <text>
        <r>
          <rPr>
            <b/>
            <sz val="9"/>
            <color indexed="81"/>
            <rFont val="Tahoma"/>
            <family val="2"/>
          </rPr>
          <t xml:space="preserve">Steven Lamb:
</t>
        </r>
        <r>
          <rPr>
            <sz val="9"/>
            <color indexed="81"/>
            <rFont val="Tahoma"/>
            <family val="2"/>
          </rPr>
          <t xml:space="preserve">
Read all special instructions as you work your way through each worksheet.</t>
        </r>
      </text>
    </comment>
    <comment ref="H27" authorId="0" shapeId="0" xr:uid="{855A0C35-D6AF-4FCA-81FD-F4EBCA56CD29}">
      <text>
        <r>
          <rPr>
            <b/>
            <sz val="9"/>
            <color indexed="81"/>
            <rFont val="Tahoma"/>
            <family val="2"/>
          </rPr>
          <t>Steven Lamb:</t>
        </r>
        <r>
          <rPr>
            <sz val="9"/>
            <color indexed="81"/>
            <rFont val="Tahoma"/>
            <family val="2"/>
          </rPr>
          <t xml:space="preserve">
Gray shaded cells are usually empty and used to input the data requested if it is pertinent to your business.</t>
        </r>
      </text>
    </comment>
    <comment ref="I27" authorId="0" shapeId="0" xr:uid="{8D71BBC3-0865-4A55-8A7D-3748E57B1E1A}">
      <text>
        <r>
          <rPr>
            <b/>
            <sz val="9"/>
            <color indexed="81"/>
            <rFont val="Tahoma"/>
            <family val="2"/>
          </rPr>
          <t>Steven Lamb:</t>
        </r>
        <r>
          <rPr>
            <sz val="9"/>
            <color indexed="81"/>
            <rFont val="Tahoma"/>
            <family val="2"/>
          </rPr>
          <t xml:space="preserve">
Green shaded cells may have pre-existing data or may be blank.  If the pre-existing data entered does not reflect your business, update as needed.</t>
        </r>
      </text>
    </comment>
    <comment ref="C77" authorId="0" shapeId="0" xr:uid="{4BBC8553-3056-4700-8371-E6B7795B5ABB}">
      <text>
        <r>
          <rPr>
            <b/>
            <sz val="9"/>
            <color indexed="81"/>
            <rFont val="Tahoma"/>
            <family val="2"/>
          </rPr>
          <t>Steven Lamb:</t>
        </r>
        <r>
          <rPr>
            <sz val="9"/>
            <color indexed="81"/>
            <rFont val="Tahoma"/>
            <family val="2"/>
          </rPr>
          <t xml:space="preserve">
Excise Taxes are additional taxes or fees applied to a specific product, for a specific purpose.
Examples - the most common are CRV fees for plastic and glass bottles, tobacco taxes and alcohol taxes.</t>
        </r>
      </text>
    </comment>
    <comment ref="H96" authorId="0" shapeId="0" xr:uid="{7BB8E9DA-EC11-40D7-A2B8-0B7E1D7255F8}">
      <text>
        <r>
          <rPr>
            <b/>
            <sz val="9"/>
            <color indexed="81"/>
            <rFont val="Tahoma"/>
            <family val="2"/>
          </rPr>
          <t>Steven Lamb:</t>
        </r>
        <r>
          <rPr>
            <sz val="9"/>
            <color indexed="81"/>
            <rFont val="Tahoma"/>
            <family val="2"/>
          </rPr>
          <t xml:space="preserve">
CDTFA - California Department of Taxes and Fees Administration.
This is the same State Agency you register to secure your Resale License.</t>
        </r>
      </text>
    </comment>
    <comment ref="L96" authorId="0" shapeId="0" xr:uid="{628966D2-4652-407D-988B-C4C5CEFC9852}">
      <text>
        <r>
          <rPr>
            <b/>
            <sz val="9"/>
            <color indexed="81"/>
            <rFont val="Tahoma"/>
            <family val="2"/>
          </rPr>
          <t>Steven Lamb:</t>
        </r>
        <r>
          <rPr>
            <sz val="9"/>
            <color indexed="81"/>
            <rFont val="Tahoma"/>
            <family val="2"/>
          </rPr>
          <t xml:space="preserve">
For pre-venture businesses, this can be a challenge.  Feel free to contact me to discuss how to best meet this challenge.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Steve Lamb</author>
    <author>Steven Lamb</author>
  </authors>
  <commentList>
    <comment ref="B8" authorId="0" shapeId="0" xr:uid="{18DF5D33-3F39-4820-ACA3-B1D0E48B360A}">
      <text>
        <r>
          <rPr>
            <b/>
            <sz val="9"/>
            <color indexed="81"/>
            <rFont val="Tahoma"/>
            <family val="2"/>
          </rPr>
          <t>Steven Lamb:</t>
        </r>
        <r>
          <rPr>
            <sz val="9"/>
            <color indexed="81"/>
            <rFont val="Tahoma"/>
            <family val="2"/>
          </rPr>
          <t xml:space="preserve">
Check the Minimum Wage tab to ensure you have the current year minimum wage entered.</t>
        </r>
      </text>
    </comment>
    <comment ref="B9" authorId="0" shapeId="0" xr:uid="{FFE4DC10-3133-4BB8-B359-C671211F8D23}">
      <text>
        <r>
          <rPr>
            <b/>
            <sz val="9"/>
            <color indexed="81"/>
            <rFont val="Tahoma"/>
            <family val="2"/>
          </rPr>
          <t>Steve Lamb:</t>
        </r>
        <r>
          <rPr>
            <sz val="9"/>
            <color indexed="81"/>
            <rFont val="Tahoma"/>
            <family val="2"/>
          </rPr>
          <t xml:space="preserve">
Calculation is 52 / 12 = 4.3</t>
        </r>
      </text>
    </comment>
    <comment ref="G9" authorId="0" shapeId="0" xr:uid="{2E30684D-AEF6-4ACA-9097-49A16E446F97}">
      <text>
        <r>
          <rPr>
            <b/>
            <sz val="9"/>
            <color indexed="81"/>
            <rFont val="Tahoma"/>
            <family val="2"/>
          </rPr>
          <t xml:space="preserve">Steve Lamb:
</t>
        </r>
        <r>
          <rPr>
            <sz val="9"/>
            <color indexed="81"/>
            <rFont val="Tahoma"/>
            <family val="2"/>
          </rPr>
          <t xml:space="preserve">
You can define Payroll either by:
1. Position - all employees in a common position have the same base hourly wage (Wage Factor), and are equally affected by changes to CPI Increase and Wage Adjustment as a group.
2. Employee - each employee is listed by name and can be treated individually, regarding Wage Factor and CPI Increase.</t>
        </r>
      </text>
    </comment>
    <comment ref="G11" authorId="1" shapeId="0" xr:uid="{B2C60B91-865F-40FC-B754-6E1CBC8DCB5E}">
      <text>
        <r>
          <rPr>
            <b/>
            <sz val="9"/>
            <color indexed="81"/>
            <rFont val="Tahoma"/>
            <family val="2"/>
          </rPr>
          <t>Steven Lamb:</t>
        </r>
        <r>
          <rPr>
            <sz val="9"/>
            <color indexed="81"/>
            <rFont val="Tahoma"/>
            <family val="2"/>
          </rPr>
          <t xml:space="preserve">
Wage Factor is a process to compensate employees using an internal formula based system.  
A Wage Factor of "1" equals 1 times the minimum wage.  For 2022, the hourly wage would be $15.00.
A Wage Factor of 1.25 equals 1.25 times the minimum wage.  For 2022, the adjusted hourly wage would be $18.75.
</t>
        </r>
        <r>
          <rPr>
            <b/>
            <sz val="9"/>
            <color indexed="81"/>
            <rFont val="Tahoma"/>
            <family val="2"/>
          </rPr>
          <t xml:space="preserve">IMPORTANT:  </t>
        </r>
        <r>
          <rPr>
            <sz val="9"/>
            <color indexed="81"/>
            <rFont val="Tahoma"/>
            <family val="2"/>
          </rPr>
          <t>once you have established a wage factor for a position, it should not be changed.  If you want to incorporate additional duties to an employee where other employees share the same job title, think about creating a step position, or list Payroll by "employee" and not "position".</t>
        </r>
      </text>
    </comment>
    <comment ref="B12" authorId="1" shapeId="0" xr:uid="{C8E91141-6E28-49DF-A634-7B89D91CDB5F}">
      <text>
        <r>
          <rPr>
            <b/>
            <sz val="9"/>
            <color indexed="81"/>
            <rFont val="Tahoma"/>
            <family val="2"/>
          </rPr>
          <t>Steven Lamb:</t>
        </r>
        <r>
          <rPr>
            <sz val="9"/>
            <color indexed="81"/>
            <rFont val="Tahoma"/>
            <family val="2"/>
          </rPr>
          <t xml:space="preserve">
Check-in with your Payroll Specialist or online payroll service for your estimated payroll tax.</t>
        </r>
      </text>
    </comment>
    <comment ref="G13" authorId="0" shapeId="0" xr:uid="{16D606A0-BE5B-4ABA-BC33-7C1EA618886A}">
      <text>
        <r>
          <rPr>
            <b/>
            <sz val="9"/>
            <color indexed="81"/>
            <rFont val="Tahoma"/>
            <family val="2"/>
          </rPr>
          <t>Steven Lamb:</t>
        </r>
        <r>
          <rPr>
            <sz val="9"/>
            <color indexed="81"/>
            <rFont val="Tahoma"/>
            <family val="2"/>
          </rPr>
          <t xml:space="preserve">
If you provide your employees with a CPI increase, these are traditionally given on January 1st of each year, and only done on an annual basis.</t>
        </r>
      </text>
    </comment>
    <comment ref="B15" authorId="1" shapeId="0" xr:uid="{2B88B4DF-D8A9-4699-9BE6-948464D02F64}">
      <text>
        <r>
          <rPr>
            <b/>
            <sz val="9"/>
            <color indexed="81"/>
            <rFont val="Tahoma"/>
            <family val="2"/>
          </rPr>
          <t>Steven Lamb:</t>
        </r>
        <r>
          <rPr>
            <sz val="9"/>
            <color indexed="81"/>
            <rFont val="Tahoma"/>
            <family val="2"/>
          </rPr>
          <t xml:space="preserve">
Enter annual Sick Pay and Paid Time Off (PTO) hours per year per employee.  The Tool divides this number by 12 months and enters the hourly wage equivalent.</t>
        </r>
      </text>
    </comment>
    <comment ref="G15" authorId="1" shapeId="0" xr:uid="{4087580B-25C9-42B1-913F-B63D37C67981}">
      <text>
        <r>
          <rPr>
            <b/>
            <sz val="11"/>
            <color indexed="81"/>
            <rFont val="Calibri"/>
            <family val="2"/>
            <scheme val="minor"/>
          </rPr>
          <t xml:space="preserve">Steven Lamb:
</t>
        </r>
        <r>
          <rPr>
            <sz val="11"/>
            <color indexed="81"/>
            <rFont val="Calibri"/>
            <family val="2"/>
            <scheme val="minor"/>
          </rPr>
          <t xml:space="preserve">
Labor utilized to produce, manufacture, sell (commissions), package and ship.  Also includes billed labor for consulting.
Direct labor is also calculated in the cost of a product or service for sale.
</t>
        </r>
      </text>
    </comment>
    <comment ref="C16" authorId="1" shapeId="0" xr:uid="{95E92180-D6B1-4F4A-AC25-5C06FD971E5B}">
      <text>
        <r>
          <rPr>
            <b/>
            <sz val="9"/>
            <color indexed="81"/>
            <rFont val="Tahoma"/>
            <family val="2"/>
          </rPr>
          <t>Steven Lamb:</t>
        </r>
        <r>
          <rPr>
            <sz val="9"/>
            <color indexed="81"/>
            <rFont val="Tahoma"/>
            <family val="2"/>
          </rPr>
          <t xml:space="preserve">
Current state labor law is set at mandatory 24 hours of paid sick time-off per year, per employee.  If you offer additional benefit time-off, calculate total number of annual hours per employee.
</t>
        </r>
      </text>
    </comment>
    <comment ref="G16" authorId="1" shapeId="0" xr:uid="{529268A2-B012-4B70-AA0C-FB765AC35053}">
      <text>
        <r>
          <rPr>
            <b/>
            <sz val="9"/>
            <color indexed="81"/>
            <rFont val="Tahoma"/>
            <family val="2"/>
          </rPr>
          <t xml:space="preserve">Steven Lamb:
</t>
        </r>
        <r>
          <rPr>
            <sz val="9"/>
            <color indexed="81"/>
            <rFont val="Tahoma"/>
            <family val="2"/>
          </rPr>
          <t xml:space="preserve">
G&amp;A labor (general &amp; administrative) is included in OPEX or operating expenses.  Examples of mixed (direct and G&amp;A) labor for a position during an 8 hour workday at a manufacturing business:
:30 stocking workstation with parts to manufacture products at beginning of workday:  </t>
        </r>
        <r>
          <rPr>
            <b/>
            <sz val="9"/>
            <color indexed="81"/>
            <rFont val="Tahoma"/>
            <family val="2"/>
          </rPr>
          <t>G&amp;A</t>
        </r>
        <r>
          <rPr>
            <sz val="9"/>
            <color indexed="81"/>
            <rFont val="Tahoma"/>
            <family val="2"/>
          </rPr>
          <t xml:space="preserve">
6:30 assembling parts for a manufactured component:  </t>
        </r>
        <r>
          <rPr>
            <b/>
            <sz val="9"/>
            <color indexed="81"/>
            <rFont val="Tahoma"/>
            <family val="2"/>
          </rPr>
          <t>Direct Labor</t>
        </r>
        <r>
          <rPr>
            <sz val="9"/>
            <color indexed="81"/>
            <rFont val="Tahoma"/>
            <family val="2"/>
          </rPr>
          <t xml:space="preserve">
1:00 cleaning workstation at the end of shift:  </t>
        </r>
        <r>
          <rPr>
            <b/>
            <sz val="9"/>
            <color indexed="81"/>
            <rFont val="Tahoma"/>
            <family val="2"/>
          </rPr>
          <t>G&amp;A Labor</t>
        </r>
        <r>
          <rPr>
            <sz val="9"/>
            <color indexed="81"/>
            <rFont val="Tahoma"/>
            <family val="2"/>
          </rPr>
          <t xml:space="preserve">
1:30 hours G&amp;A Labor (listed as an operating expense)
6:30 hours Direct labor (listed as a COGS or COSS expense)
8:00 hours worked</t>
        </r>
      </text>
    </comment>
    <comment ref="C17" authorId="1" shapeId="0" xr:uid="{27E5CCEE-81A2-4B50-9AB5-7377A96EE55F}">
      <text>
        <r>
          <rPr>
            <b/>
            <sz val="9"/>
            <color indexed="81"/>
            <rFont val="Tahoma"/>
            <family val="2"/>
          </rPr>
          <t>Steven Lamb:</t>
        </r>
        <r>
          <rPr>
            <sz val="9"/>
            <color indexed="81"/>
            <rFont val="Tahoma"/>
            <family val="2"/>
          </rPr>
          <t xml:space="preserve">
PTO includes vacation, paid holidays, etc.  If you have a progressive vacation days policy where additional days are awarded for tenure, add all vacation days for all employees and divide by total number of employees covered.</t>
        </r>
      </text>
    </comment>
    <comment ref="B20" authorId="1" shapeId="0" xr:uid="{3818883C-5EF9-4178-BEEA-82BAEC2E08EB}">
      <text>
        <r>
          <rPr>
            <b/>
            <sz val="9"/>
            <color indexed="81"/>
            <rFont val="Tahoma"/>
            <family val="2"/>
          </rPr>
          <t>Steven Lamb:</t>
        </r>
        <r>
          <rPr>
            <sz val="9"/>
            <color indexed="81"/>
            <rFont val="Tahoma"/>
            <family val="2"/>
          </rPr>
          <t xml:space="preserve">
Employee Benefit Expense includes any program where you pay a monthly premium for an employee benefit.  Examples, include medical, dental, vision, LTD, etc.
Retirement programs are usually a percentage rate paid by the employer based on an employee's hourly wage.</t>
        </r>
      </text>
    </comment>
    <comment ref="G20" authorId="0" shapeId="0" xr:uid="{87D363A8-E0B4-42E0-8E80-A39C392AA420}">
      <text>
        <r>
          <rPr>
            <b/>
            <sz val="9"/>
            <color indexed="81"/>
            <rFont val="Tahoma"/>
            <family val="2"/>
          </rPr>
          <t>Steven Lamb:</t>
        </r>
        <r>
          <rPr>
            <sz val="9"/>
            <color indexed="81"/>
            <rFont val="Tahoma"/>
            <family val="2"/>
          </rPr>
          <t xml:space="preserve">
Payroll expense per individual position or employee and includes: gross pay, benefits expense, Employer's portion of payroll taxes and Worker's Compensation Insurance premium.</t>
        </r>
      </text>
    </comment>
    <comment ref="G22" authorId="1" shapeId="0" xr:uid="{58FE78EA-B7F1-4A5C-B944-935E644931BF}">
      <text>
        <r>
          <rPr>
            <b/>
            <sz val="9"/>
            <color indexed="81"/>
            <rFont val="Tahoma"/>
            <family val="2"/>
          </rPr>
          <t>Steven Lamb:</t>
        </r>
        <r>
          <rPr>
            <sz val="9"/>
            <color indexed="81"/>
            <rFont val="Tahoma"/>
            <family val="2"/>
          </rPr>
          <t xml:space="preserve">
</t>
        </r>
        <r>
          <rPr>
            <b/>
            <sz val="9"/>
            <color indexed="81"/>
            <rFont val="Tahoma"/>
            <family val="2"/>
          </rPr>
          <t xml:space="preserve">Listing payroll using Job Titles: </t>
        </r>
        <r>
          <rPr>
            <sz val="9"/>
            <color indexed="81"/>
            <rFont val="Tahoma"/>
            <family val="2"/>
          </rPr>
          <t xml:space="preserve"> only count employees in this job title at the same hourly wage.
</t>
        </r>
        <r>
          <rPr>
            <b/>
            <sz val="9"/>
            <color indexed="81"/>
            <rFont val="Tahoma"/>
            <family val="2"/>
          </rPr>
          <t>Listing Payroll using Employee Name:</t>
        </r>
        <r>
          <rPr>
            <sz val="9"/>
            <color indexed="81"/>
            <rFont val="Tahoma"/>
            <family val="2"/>
          </rPr>
          <t xml:space="preserve">  enter a "1" only for each employee listed in payroll.</t>
        </r>
      </text>
    </comment>
    <comment ref="C25" authorId="1" shapeId="0" xr:uid="{78C073E7-26AE-4B5B-A19E-53761BD3BD2A}">
      <text>
        <r>
          <rPr>
            <b/>
            <sz val="9"/>
            <color indexed="81"/>
            <rFont val="Tahoma"/>
            <family val="2"/>
          </rPr>
          <t>Steven Lamb:</t>
        </r>
        <r>
          <rPr>
            <sz val="9"/>
            <color indexed="81"/>
            <rFont val="Tahoma"/>
            <family val="2"/>
          </rPr>
          <t xml:space="preserve">
Enter your percentage contribution.</t>
        </r>
      </text>
    </comment>
    <comment ref="G28" authorId="0" shapeId="0" xr:uid="{1FB6DAD6-67C2-40C1-85EE-2C0D517D5E50}">
      <text>
        <r>
          <rPr>
            <b/>
            <sz val="9"/>
            <color indexed="81"/>
            <rFont val="Tahoma"/>
            <family val="2"/>
          </rPr>
          <t>Steven Lamb:</t>
        </r>
        <r>
          <rPr>
            <sz val="9"/>
            <color indexed="81"/>
            <rFont val="Tahoma"/>
            <family val="2"/>
          </rPr>
          <t xml:space="preserve">
Payroll expense for all positions in each specific pay grade.  If by employee, individual total should mirror "Total Payroll and Payroll Expense" in the "Per Employee" section above.  Includes: gross pay, benefits expense, Employer's portion of payroll taxes and Worker's Compensation Insurance premium.
</t>
        </r>
      </text>
    </comment>
    <comment ref="L36" authorId="1" shapeId="0" xr:uid="{9B4176C1-4915-4082-B73B-93240DE4D28B}">
      <text>
        <r>
          <rPr>
            <b/>
            <sz val="9"/>
            <color indexed="81"/>
            <rFont val="Tahoma"/>
            <family val="2"/>
          </rPr>
          <t>Steven Lamb</t>
        </r>
        <r>
          <rPr>
            <sz val="9"/>
            <color indexed="81"/>
            <rFont val="Tahoma"/>
            <family val="2"/>
          </rPr>
          <t xml:space="preserve">
This function is an option in situations where the standard Coverage Rate is not sufficient to cover Direct Labor expense.  
If utilized, do not exceed maximum of 100%.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Steve Lamb</author>
    <author>Steven Lamb</author>
  </authors>
  <commentList>
    <comment ref="B7" authorId="0" shapeId="0" xr:uid="{7CF0FE27-2DEB-4D05-897E-1A1E45E6D214}">
      <text>
        <r>
          <rPr>
            <b/>
            <sz val="9"/>
            <color indexed="81"/>
            <rFont val="Tahoma"/>
            <family val="2"/>
          </rPr>
          <t>Steven Lamb:</t>
        </r>
        <r>
          <rPr>
            <sz val="9"/>
            <color indexed="81"/>
            <rFont val="Tahoma"/>
            <family val="2"/>
          </rPr>
          <t xml:space="preserve">
Check the Minimum Wage tab to ensure you have the current year minimum wage entered.</t>
        </r>
      </text>
    </comment>
    <comment ref="B8" authorId="0" shapeId="0" xr:uid="{028B85B3-C2D4-4E24-BC24-AE7FB1324528}">
      <text>
        <r>
          <rPr>
            <b/>
            <sz val="9"/>
            <color indexed="81"/>
            <rFont val="Tahoma"/>
            <family val="2"/>
          </rPr>
          <t>Steve Lamb:</t>
        </r>
        <r>
          <rPr>
            <sz val="9"/>
            <color indexed="81"/>
            <rFont val="Tahoma"/>
            <family val="2"/>
          </rPr>
          <t xml:space="preserve">
Calculation is 52 / 12 = 4.3</t>
        </r>
      </text>
    </comment>
    <comment ref="G8" authorId="0" shapeId="0" xr:uid="{DDF86117-454B-4221-9D44-0B2F7A8ACFF4}">
      <text>
        <r>
          <rPr>
            <b/>
            <sz val="9"/>
            <color indexed="81"/>
            <rFont val="Tahoma"/>
            <family val="2"/>
          </rPr>
          <t xml:space="preserve">Steve Lamb:
</t>
        </r>
        <r>
          <rPr>
            <sz val="9"/>
            <color indexed="81"/>
            <rFont val="Tahoma"/>
            <family val="2"/>
          </rPr>
          <t xml:space="preserve">
You can define Payroll either by:
1. Position - all employees in a common position have the same base hourly wage (Wage Factor), and are equally affected by changes to CPI Increase and Wage Adjustment as a group.
2. Employee - each employee is listed by name and can be treated differently, regarding Wage Factor, CPI Increase and Wage Adjustment.</t>
        </r>
      </text>
    </comment>
    <comment ref="G10" authorId="1" shapeId="0" xr:uid="{9189C59B-0DA3-4CE5-90AB-28160BA9514B}">
      <text>
        <r>
          <rPr>
            <b/>
            <sz val="9"/>
            <color indexed="81"/>
            <rFont val="Tahoma"/>
            <family val="2"/>
          </rPr>
          <t>Steven Lamb:</t>
        </r>
        <r>
          <rPr>
            <sz val="9"/>
            <color indexed="81"/>
            <rFont val="Tahoma"/>
            <family val="2"/>
          </rPr>
          <t xml:space="preserve">
Wage Factor is a process to compensate employees using an internal formula based system.  
A Wage Factor of "1" equals 1 times the minimum wage.  For 2021, the hourly wage would be $14.00.
A Wage Factor of 1.25 equals 1.25 times the minimum wage.  For 2021, the hourly wage would be $17.50.
</t>
        </r>
        <r>
          <rPr>
            <b/>
            <sz val="9"/>
            <color indexed="81"/>
            <rFont val="Tahoma"/>
            <family val="2"/>
          </rPr>
          <t xml:space="preserve">IMPORTANT:  </t>
        </r>
        <r>
          <rPr>
            <sz val="9"/>
            <color indexed="81"/>
            <rFont val="Tahoma"/>
            <family val="2"/>
          </rPr>
          <t>once you have established a wage factor for a position, it should not be changed.  If you want to incorporate additional duties to an employee where other employees share the same job title, think about creating a step position, or list Payroll by "employee" and not "position".</t>
        </r>
      </text>
    </comment>
    <comment ref="B12" authorId="1" shapeId="0" xr:uid="{3BB20F40-A2F3-4776-821D-7A6E9E497D17}">
      <text>
        <r>
          <rPr>
            <b/>
            <sz val="9"/>
            <color indexed="81"/>
            <rFont val="Tahoma"/>
            <family val="2"/>
          </rPr>
          <t>Steven Lamb:</t>
        </r>
        <r>
          <rPr>
            <sz val="9"/>
            <color indexed="81"/>
            <rFont val="Tahoma"/>
            <family val="2"/>
          </rPr>
          <t xml:space="preserve">
Check-in with your Payroll Specialist or online payroll service for your estimated payroll tax.</t>
        </r>
      </text>
    </comment>
    <comment ref="G12" authorId="0" shapeId="0" xr:uid="{D652179A-55AC-4B0C-8481-0575B8D0688D}">
      <text>
        <r>
          <rPr>
            <b/>
            <sz val="9"/>
            <color indexed="81"/>
            <rFont val="Tahoma"/>
            <family val="2"/>
          </rPr>
          <t>Steven Lamb:</t>
        </r>
        <r>
          <rPr>
            <sz val="9"/>
            <color indexed="81"/>
            <rFont val="Tahoma"/>
            <family val="2"/>
          </rPr>
          <t xml:space="preserve">
If you provide your employees with a CPI increase, these are traditionally given on January 1st of each year, and only done on an annual basis.</t>
        </r>
      </text>
    </comment>
    <comment ref="G14" authorId="1" shapeId="0" xr:uid="{2148D4DB-9C2F-4A02-89AA-936EDE85853E}">
      <text>
        <r>
          <rPr>
            <b/>
            <sz val="11"/>
            <color indexed="81"/>
            <rFont val="Calibri"/>
            <family val="2"/>
            <scheme val="minor"/>
          </rPr>
          <t xml:space="preserve">Steven Lamb:
</t>
        </r>
        <r>
          <rPr>
            <sz val="11"/>
            <color indexed="81"/>
            <rFont val="Calibri"/>
            <family val="2"/>
            <scheme val="minor"/>
          </rPr>
          <t xml:space="preserve">
Labor utilized to produce, manufacture, sell (commissions), package and ship.  Also includes billed labor for consulting.
Direct labor is also calculated in the cost of a product or service for sale.
</t>
        </r>
      </text>
    </comment>
    <comment ref="B15" authorId="1" shapeId="0" xr:uid="{160E5D32-4828-4858-AB38-5D1131906167}">
      <text>
        <r>
          <rPr>
            <b/>
            <sz val="9"/>
            <color indexed="81"/>
            <rFont val="Tahoma"/>
            <family val="2"/>
          </rPr>
          <t>Steven Lamb:</t>
        </r>
        <r>
          <rPr>
            <sz val="9"/>
            <color indexed="81"/>
            <rFont val="Tahoma"/>
            <family val="2"/>
          </rPr>
          <t xml:space="preserve">
Enter annual Sick Pay and Paid Time Off (PTO) hours per year per employee.  The Tool divides this number by 12 months and enters the hourly wage equivelent.</t>
        </r>
      </text>
    </comment>
    <comment ref="G15" authorId="1" shapeId="0" xr:uid="{874B2BCC-313F-48FB-8A01-6839DBCE844B}">
      <text>
        <r>
          <rPr>
            <b/>
            <sz val="9"/>
            <color indexed="81"/>
            <rFont val="Tahoma"/>
            <family val="2"/>
          </rPr>
          <t xml:space="preserve">Steven Lamb:
</t>
        </r>
        <r>
          <rPr>
            <sz val="9"/>
            <color indexed="81"/>
            <rFont val="Tahoma"/>
            <family val="2"/>
          </rPr>
          <t xml:space="preserve">
G&amp;A labor (general &amp; administrative) is included in OPEX or operating expenses.  Examples of mixed (direct and G&amp;A) labor for a position during an 8 hour workday at a manufacturing business:
  :30 stocking workstation with parts to manufacture products at beginning or workday:  </t>
        </r>
        <r>
          <rPr>
            <b/>
            <sz val="9"/>
            <color indexed="81"/>
            <rFont val="Tahoma"/>
            <family val="2"/>
          </rPr>
          <t>G&amp;A</t>
        </r>
        <r>
          <rPr>
            <sz val="9"/>
            <color indexed="81"/>
            <rFont val="Tahoma"/>
            <family val="2"/>
          </rPr>
          <t xml:space="preserve">
6:30 assemblying parts for a manufactured compondent:  </t>
        </r>
        <r>
          <rPr>
            <b/>
            <sz val="9"/>
            <color indexed="81"/>
            <rFont val="Tahoma"/>
            <family val="2"/>
          </rPr>
          <t>Direct Labor</t>
        </r>
        <r>
          <rPr>
            <sz val="9"/>
            <color indexed="81"/>
            <rFont val="Tahoma"/>
            <family val="2"/>
          </rPr>
          <t xml:space="preserve">
1:00 cleaning workstation at the end of shift:  </t>
        </r>
        <r>
          <rPr>
            <b/>
            <sz val="9"/>
            <color indexed="81"/>
            <rFont val="Tahoma"/>
            <family val="2"/>
          </rPr>
          <t>G&amp;A Labor</t>
        </r>
        <r>
          <rPr>
            <sz val="9"/>
            <color indexed="81"/>
            <rFont val="Tahoma"/>
            <family val="2"/>
          </rPr>
          <t xml:space="preserve">
1:30 hours G&amp;A Labor (listed as an operating expense)
6:30 hours Direct labor (listed as a COGS or COSS expense)
8:00 hours worked</t>
        </r>
      </text>
    </comment>
    <comment ref="B16" authorId="1" shapeId="0" xr:uid="{21C402E0-766A-4B5C-92D7-ECCB2E90E33C}">
      <text>
        <r>
          <rPr>
            <b/>
            <sz val="9"/>
            <color indexed="81"/>
            <rFont val="Tahoma"/>
            <family val="2"/>
          </rPr>
          <t>Steven Lamb:</t>
        </r>
        <r>
          <rPr>
            <sz val="9"/>
            <color indexed="81"/>
            <rFont val="Tahoma"/>
            <family val="2"/>
          </rPr>
          <t xml:space="preserve">
Current state labor law is set at mandatory 24 hours of paid sick time-off per year, per employee.  If you offer additional benefit time-off, calculate total number of annual hours per employee.
</t>
        </r>
      </text>
    </comment>
    <comment ref="B17" authorId="1" shapeId="0" xr:uid="{D1869639-5C8F-4B08-B04A-7C130E8FA00E}">
      <text>
        <r>
          <rPr>
            <b/>
            <sz val="9"/>
            <color indexed="81"/>
            <rFont val="Tahoma"/>
            <family val="2"/>
          </rPr>
          <t>Steven Lamb:</t>
        </r>
        <r>
          <rPr>
            <sz val="9"/>
            <color indexed="81"/>
            <rFont val="Tahoma"/>
            <family val="2"/>
          </rPr>
          <t xml:space="preserve">
PTO includes vacation, paid holidays, etc.  If you have a progressive vacation days policy where additional days are awarded for tensure, add all vacation days for all employees and divide by total number of employees covered.</t>
        </r>
      </text>
    </comment>
    <comment ref="B20" authorId="1" shapeId="0" xr:uid="{D0F2C56C-D859-4A11-83A8-D9F9C7AD1FB0}">
      <text>
        <r>
          <rPr>
            <b/>
            <sz val="9"/>
            <color indexed="81"/>
            <rFont val="Tahoma"/>
            <family val="2"/>
          </rPr>
          <t>Steven Lamb:</t>
        </r>
        <r>
          <rPr>
            <sz val="9"/>
            <color indexed="81"/>
            <rFont val="Tahoma"/>
            <family val="2"/>
          </rPr>
          <t xml:space="preserve">
Employee Benefit Expense includes any program where you pay a monthly premium for an employee benefit.  Examples, include medical, dential, vision, LTD, etc.
Retirement programs are usually a percentage rate paid by the employer based on an employee's hourly wage.</t>
        </r>
      </text>
    </comment>
    <comment ref="G33" authorId="0" shapeId="0" xr:uid="{8AFFB60C-21D9-426E-B834-8E6FDDA26059}">
      <text>
        <r>
          <rPr>
            <b/>
            <sz val="9"/>
            <color indexed="81"/>
            <rFont val="Tahoma"/>
            <family val="2"/>
          </rPr>
          <t>Steven Lamb:</t>
        </r>
        <r>
          <rPr>
            <sz val="9"/>
            <color indexed="81"/>
            <rFont val="Tahoma"/>
            <family val="2"/>
          </rPr>
          <t xml:space="preserve">
Payroll expense per individual position or emplyee and includes: gross pay, benefits expense, Employer's portion of payroll taxes and Worker's Compensation Insurance premium.</t>
        </r>
      </text>
    </comment>
    <comment ref="G35" authorId="1" shapeId="0" xr:uid="{529F8CA6-5FCE-45DB-9C52-32B9D929D593}">
      <text>
        <r>
          <rPr>
            <b/>
            <sz val="9"/>
            <color indexed="81"/>
            <rFont val="Tahoma"/>
            <family val="2"/>
          </rPr>
          <t>Steven Lamb:</t>
        </r>
        <r>
          <rPr>
            <sz val="9"/>
            <color indexed="81"/>
            <rFont val="Tahoma"/>
            <family val="2"/>
          </rPr>
          <t xml:space="preserve">
</t>
        </r>
        <r>
          <rPr>
            <b/>
            <sz val="9"/>
            <color indexed="81"/>
            <rFont val="Tahoma"/>
            <family val="2"/>
          </rPr>
          <t xml:space="preserve">Listing payroll using Job Titles: </t>
        </r>
        <r>
          <rPr>
            <sz val="9"/>
            <color indexed="81"/>
            <rFont val="Tahoma"/>
            <family val="2"/>
          </rPr>
          <t xml:space="preserve"> only count employees in this job title at the same hourly wage.
</t>
        </r>
        <r>
          <rPr>
            <b/>
            <sz val="9"/>
            <color indexed="81"/>
            <rFont val="Tahoma"/>
            <family val="2"/>
          </rPr>
          <t>Listing Payroll using Employee Name:</t>
        </r>
        <r>
          <rPr>
            <sz val="9"/>
            <color indexed="81"/>
            <rFont val="Tahoma"/>
            <family val="2"/>
          </rPr>
          <t xml:space="preserve">  enter a "1" only for each employee listed in payroll.</t>
        </r>
      </text>
    </comment>
    <comment ref="G48" authorId="0" shapeId="0" xr:uid="{5DDF5AB8-F269-433A-91E7-1EF7DF539039}">
      <text>
        <r>
          <rPr>
            <b/>
            <sz val="9"/>
            <color indexed="81"/>
            <rFont val="Tahoma"/>
            <family val="2"/>
          </rPr>
          <t>Steven Lamb:</t>
        </r>
        <r>
          <rPr>
            <sz val="9"/>
            <color indexed="81"/>
            <rFont val="Tahoma"/>
            <family val="2"/>
          </rPr>
          <t xml:space="preserve">
Payroll expense per individual position or emplyee and includes: gross pay, benefits expense, Employer's portion of payroll taxes and Worker's Compensation Insurance premium.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B8" authorId="0" shapeId="0" xr:uid="{40853FCB-4F25-429D-A7FA-EFEC14EC2DA9}">
      <text>
        <r>
          <rPr>
            <b/>
            <sz val="9"/>
            <color indexed="81"/>
            <rFont val="Tahoma"/>
            <family val="2"/>
          </rPr>
          <t>Steven Lamb:</t>
        </r>
        <r>
          <rPr>
            <sz val="9"/>
            <color indexed="81"/>
            <rFont val="Tahoma"/>
            <family val="2"/>
          </rPr>
          <t xml:space="preserve">
G&amp;A Payroll Expense is protected.  The G&amp;A labor expense will be filled in automatically when you complete the Labor Calculator worksheet.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K4" authorId="0" shapeId="0" xr:uid="{DD50B934-F086-497B-BBAD-E406CA57261B}">
      <text>
        <r>
          <rPr>
            <b/>
            <sz val="9"/>
            <color indexed="81"/>
            <rFont val="Tahoma"/>
            <family val="2"/>
          </rPr>
          <t>Steven Lamb:</t>
        </r>
        <r>
          <rPr>
            <sz val="9"/>
            <color indexed="81"/>
            <rFont val="Tahoma"/>
            <family val="2"/>
          </rPr>
          <t xml:space="preserve">
Rule of thumb - set your wholesale rate at 50% of your retail margin, then "fine tune" if necessary.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Steven Lamb</author>
  </authors>
  <commentList>
    <comment ref="K7" authorId="0" shapeId="0" xr:uid="{4D4CE778-F2BC-416B-A121-59EEF1721309}">
      <text>
        <r>
          <rPr>
            <b/>
            <sz val="9"/>
            <color indexed="81"/>
            <rFont val="Tahoma"/>
            <family val="2"/>
          </rPr>
          <t>Steven Lamb:</t>
        </r>
        <r>
          <rPr>
            <sz val="9"/>
            <color indexed="81"/>
            <rFont val="Tahoma"/>
            <family val="2"/>
          </rPr>
          <t xml:space="preserve">
The amount of sales required to pay all OPEX, including labor, and $0.00 in profits.</t>
        </r>
      </text>
    </comment>
    <comment ref="K11" authorId="0" shapeId="0" xr:uid="{C76EA8A3-056C-4A83-B789-E3C26083F253}">
      <text>
        <r>
          <rPr>
            <b/>
            <sz val="9"/>
            <color indexed="81"/>
            <rFont val="Tahoma"/>
            <family val="2"/>
          </rPr>
          <t>Steven Lamb:</t>
        </r>
        <r>
          <rPr>
            <sz val="9"/>
            <color indexed="81"/>
            <rFont val="Tahoma"/>
            <family val="2"/>
          </rPr>
          <t xml:space="preserve">
</t>
        </r>
        <r>
          <rPr>
            <b/>
            <sz val="9"/>
            <color indexed="81"/>
            <rFont val="Tahoma"/>
            <family val="2"/>
          </rPr>
          <t>Fixed Cost Coverage:</t>
        </r>
        <r>
          <rPr>
            <sz val="9"/>
            <color indexed="81"/>
            <rFont val="Tahoma"/>
            <family val="2"/>
          </rPr>
          <t xml:space="preserve"> the amount of additional sales necessary for every dollar your fixed cost increase.</t>
        </r>
      </text>
    </comment>
    <comment ref="M12" authorId="0" shapeId="0" xr:uid="{B3358EF4-7F8B-45E9-9E61-62EB2A30C8B9}">
      <text>
        <r>
          <rPr>
            <b/>
            <sz val="9"/>
            <color indexed="81"/>
            <rFont val="Tahoma"/>
            <family val="2"/>
          </rPr>
          <t>Steven Lamb:</t>
        </r>
        <r>
          <rPr>
            <sz val="9"/>
            <color indexed="81"/>
            <rFont val="Tahoma"/>
            <family val="2"/>
          </rPr>
          <t xml:space="preserve">
Your annual lease increase of $250 per month is coming up.  What additional sales are required to pay for this increase?
Enter $250, the additional sales required will be displayed.</t>
        </r>
      </text>
    </comment>
    <comment ref="M17" authorId="0" shapeId="0" xr:uid="{BBF7E94C-0F7D-4C4A-9F7F-D7DD04FEC9AA}">
      <text>
        <r>
          <rPr>
            <b/>
            <sz val="9"/>
            <color indexed="81"/>
            <rFont val="Tahoma"/>
            <family val="2"/>
          </rPr>
          <t xml:space="preserve">Steven Lamb:
</t>
        </r>
        <r>
          <rPr>
            <sz val="9"/>
            <color indexed="81"/>
            <rFont val="Tahoma"/>
            <family val="2"/>
          </rPr>
          <t xml:space="preserve">
A piece of equipment with a replacement cost of $5,500 needs to be replaced next year.  
You do not want to secure a loan, so you decide to increase sales for the next 12 months to pay for the purchase.
Enter $5,500 the additional sales required will be displayed.</t>
        </r>
      </text>
    </comment>
  </commentList>
</comments>
</file>

<file path=xl/sharedStrings.xml><?xml version="1.0" encoding="utf-8"?>
<sst xmlns="http://schemas.openxmlformats.org/spreadsheetml/2006/main" count="833" uniqueCount="586">
  <si>
    <t>California Fair Wage Act of 2016</t>
  </si>
  <si>
    <t>Tier I Employers</t>
  </si>
  <si>
    <t>Tier II Employers</t>
  </si>
  <si>
    <t>January 1</t>
  </si>
  <si>
    <t>26 Employees or More</t>
  </si>
  <si>
    <t>25 Employees or Less</t>
  </si>
  <si>
    <t>Wage</t>
  </si>
  <si>
    <t>Rate Inc.</t>
  </si>
  <si>
    <t>Part-Time (20 hrs.) Annualized</t>
  </si>
  <si>
    <t>Full-Time     (40 hrs.) Annualized</t>
  </si>
  <si>
    <t xml:space="preserve"> </t>
  </si>
  <si>
    <t>Indexed*</t>
  </si>
  <si>
    <r>
      <rPr>
        <b/>
        <sz val="11"/>
        <color theme="1"/>
        <rFont val="Calibri"/>
        <family val="2"/>
        <scheme val="minor"/>
      </rPr>
      <t xml:space="preserve">1. Indexed *  </t>
    </r>
    <r>
      <rPr>
        <sz val="11"/>
        <color theme="1"/>
        <rFont val="Calibri"/>
        <family val="2"/>
        <scheme val="minor"/>
      </rPr>
      <t xml:space="preserve"> after 2023 and the minimum wage reaches $15.00 P/hr.,  this law includes an annual CPI increase up to 3.5% annually, throughout California.</t>
    </r>
  </si>
  <si>
    <r>
      <rPr>
        <b/>
        <sz val="11"/>
        <color theme="1"/>
        <rFont val="Calibri"/>
        <family val="2"/>
        <scheme val="minor"/>
      </rPr>
      <t xml:space="preserve">2. Wage compression: </t>
    </r>
    <r>
      <rPr>
        <sz val="11"/>
        <color theme="1"/>
        <rFont val="Calibri"/>
        <family val="2"/>
        <scheme val="minor"/>
      </rPr>
      <t xml:space="preserve"> wage compression occurs when wages are increased at the bottom end of a pay scale, but not above.  Due to the increase in direct and general and administrative labor costs, the overall costs of all goods and services sold, as well as general business expenses must be adjusted to pay for the increase to the minimum wage.  If increased labor costs contribute 1% to the Consumer Price Index (CPI), as defined by the Dept. of Labor, all other wages not adjusted will see their buying power diminished by 1%.  Avoiding this issue becomes more dramatic as each year passes.  Businesses not addressing this issue may cause skilled and senior employees to pursue opportunities from other employers.</t>
    </r>
  </si>
  <si>
    <r>
      <rPr>
        <b/>
        <sz val="11"/>
        <color theme="1"/>
        <rFont val="Calibri"/>
        <family val="2"/>
        <scheme val="minor"/>
      </rPr>
      <t>3.</t>
    </r>
    <r>
      <rPr>
        <sz val="11"/>
        <color theme="1"/>
        <rFont val="Calibri"/>
        <family val="2"/>
        <scheme val="minor"/>
      </rPr>
      <t xml:space="preserve"> </t>
    </r>
    <r>
      <rPr>
        <b/>
        <sz val="11"/>
        <color theme="1"/>
        <rFont val="Calibri"/>
        <family val="2"/>
        <scheme val="minor"/>
      </rPr>
      <t>The Fair Wage Act</t>
    </r>
    <r>
      <rPr>
        <sz val="11"/>
        <color theme="1"/>
        <rFont val="Calibri"/>
        <family val="2"/>
        <scheme val="minor"/>
      </rPr>
      <t xml:space="preserve"> of 2016 initiative (#15-0032) would have phased in planned rate increases to arrive at the $15 level by 2021.</t>
    </r>
  </si>
  <si>
    <r>
      <rPr>
        <b/>
        <sz val="11"/>
        <color theme="1"/>
        <rFont val="Calibri"/>
        <family val="2"/>
        <scheme val="minor"/>
      </rPr>
      <t>4.  Data:</t>
    </r>
    <r>
      <rPr>
        <sz val="11"/>
        <color theme="1"/>
        <rFont val="Calibri"/>
        <family val="2"/>
        <scheme val="minor"/>
      </rPr>
      <t xml:space="preserve">  all data used above is from the table included in the Office Of The Governor's press release (web link below).</t>
    </r>
  </si>
  <si>
    <t>http://www.govdocs.com/california-15-statewide-minimum-wage/</t>
  </si>
  <si>
    <t>EXPENSE CATEGORIES</t>
  </si>
  <si>
    <t>SALES DATA</t>
  </si>
  <si>
    <t>Gross Profit:</t>
  </si>
  <si>
    <t>Gross Profit Margin:</t>
  </si>
  <si>
    <t>RETAIL</t>
  </si>
  <si>
    <t>Total Variable Expenses (COGS):</t>
  </si>
  <si>
    <t>Total Labor Expense:</t>
  </si>
  <si>
    <t>Total Sales For The Period:</t>
  </si>
  <si>
    <t>Total Fixed Expenses (overhead expenses):</t>
  </si>
  <si>
    <t>Total Operating Expenses:</t>
  </si>
  <si>
    <t>OPERATING EXPENSES</t>
  </si>
  <si>
    <t>NET PROFIT/LOSS:</t>
  </si>
  <si>
    <t>NET PROFIT/LOSS MARGIN:</t>
  </si>
  <si>
    <t>TOTAL SALES</t>
  </si>
  <si>
    <t>FINANCIAL POSITION</t>
  </si>
  <si>
    <t>Total Sales</t>
  </si>
  <si>
    <t>Equals Gross Profits</t>
  </si>
  <si>
    <t>Minus Overhead Expenses</t>
  </si>
  <si>
    <t>Net Profits</t>
  </si>
  <si>
    <t>VARIANCE</t>
  </si>
  <si>
    <t>Expenses</t>
  </si>
  <si>
    <t>Sales</t>
  </si>
  <si>
    <t>Financial Position</t>
  </si>
  <si>
    <t>Markup</t>
  </si>
  <si>
    <t>https://www.patriotsoftware.com/blog/accounting/margin-vs-markup-chart-infographic/</t>
  </si>
  <si>
    <t>GROSS PROFIT</t>
  </si>
  <si>
    <t>Gross Profit</t>
  </si>
  <si>
    <t>Pricing Structure</t>
  </si>
  <si>
    <t>CURRENT</t>
  </si>
  <si>
    <t>COGS/COSS</t>
  </si>
  <si>
    <t>PROFIT AND LOSS</t>
  </si>
  <si>
    <t>The standard business profit and loss (P&amp;L) structure is:</t>
  </si>
  <si>
    <t>https://www.youtube.com/watch?v=k1VUZEVuDJ8</t>
  </si>
  <si>
    <t>Microsoft Excel Tutorial - Beginners Level 1  (:32 minutes)</t>
  </si>
  <si>
    <t>Microsoft Excel Tutorial - Beginners Level 2 (:22 minutes)</t>
  </si>
  <si>
    <t>https://www.youtube.com/watch?v=bhZckWTLkJM</t>
  </si>
  <si>
    <t>QUANTITY SOLD</t>
  </si>
  <si>
    <t>P&amp;L</t>
  </si>
  <si>
    <t>Cost Of Sales</t>
  </si>
  <si>
    <t>Gross Profit Margin</t>
  </si>
  <si>
    <t>Net Profit Margin</t>
  </si>
  <si>
    <t>What Net Profits are used for:</t>
  </si>
  <si>
    <t>1. Payback long term loans.</t>
  </si>
  <si>
    <t>3. Setting aside capital for future opportunities and disasters.</t>
  </si>
  <si>
    <t>4. Indicates management's ability or inability to operate the business.</t>
  </si>
  <si>
    <t>CURRENT PROFIT &amp; LOSS</t>
  </si>
  <si>
    <t>2. Reinvest in your business.</t>
  </si>
  <si>
    <t>Equals Net Profits</t>
  </si>
  <si>
    <t>GROSS PROFIT MARGIN</t>
  </si>
  <si>
    <t>CURRENT SALES</t>
  </si>
  <si>
    <t>Short article on the margin method of pricing vs the markup method.</t>
  </si>
  <si>
    <t>PROFIT AND LOSS STATEMENT</t>
  </si>
  <si>
    <t>Article - Margin vs markup pricing.</t>
  </si>
  <si>
    <r>
      <rPr>
        <b/>
        <sz val="11"/>
        <color theme="1"/>
        <rFont val="Calibri"/>
        <family val="2"/>
        <scheme val="minor"/>
      </rPr>
      <t>This worksheet also</t>
    </r>
    <r>
      <rPr>
        <sz val="11"/>
        <color theme="1"/>
        <rFont val="Calibri"/>
        <family val="2"/>
        <scheme val="minor"/>
      </rPr>
      <t xml:space="preserve"> allows you to calculate increases to the CPI (Consumer Price Index) which measures inflation.  By adding in for inflation on a quarterly or annual basis, you insure a dollar is worth a dollar.  The price for commodities such as oil and basic food items changes periodically for a number of reasons, one of them is inflation.</t>
    </r>
  </si>
  <si>
    <t xml:space="preserve">BREAKEVEN SALES:  </t>
  </si>
  <si>
    <t xml:space="preserve">FIXED COST COVERAGE:  </t>
  </si>
  <si>
    <t>UPDATED CURRENT SALES</t>
  </si>
  <si>
    <t xml:space="preserve">UPDATED </t>
  </si>
  <si>
    <t>(Current &amp; Proposed)</t>
  </si>
  <si>
    <t>UPDATED  PROFIT &amp; LOSS</t>
  </si>
  <si>
    <t>Feasibility</t>
  </si>
  <si>
    <t>LOB Development</t>
  </si>
  <si>
    <t>LOB Expansion</t>
  </si>
  <si>
    <t>Breakeven Analysis</t>
  </si>
  <si>
    <t>Monthly</t>
  </si>
  <si>
    <t>Annual</t>
  </si>
  <si>
    <t xml:space="preserve">Pricing Structure </t>
  </si>
  <si>
    <t>Review Purpose:</t>
  </si>
  <si>
    <t>Reporting Period:</t>
  </si>
  <si>
    <t>Operating/Overhead Expenses</t>
  </si>
  <si>
    <t xml:space="preserve">Review Purpose:  </t>
  </si>
  <si>
    <t xml:space="preserve">Reporting Period:  </t>
  </si>
  <si>
    <t>Apparel</t>
  </si>
  <si>
    <t>Baked goods</t>
  </si>
  <si>
    <t>Sporting goods</t>
  </si>
  <si>
    <t>Beverage (Alcoholic)</t>
  </si>
  <si>
    <t>Beverage (Soft)</t>
  </si>
  <si>
    <t>Education</t>
  </si>
  <si>
    <t>Entertainment</t>
  </si>
  <si>
    <t>Farming/Agriculture</t>
  </si>
  <si>
    <t>Food Processing</t>
  </si>
  <si>
    <t>Food Wholesalers</t>
  </si>
  <si>
    <t>Furniture</t>
  </si>
  <si>
    <t>Green &amp; Renewable Energy</t>
  </si>
  <si>
    <t>Healthcare Products</t>
  </si>
  <si>
    <t>Jewelry</t>
  </si>
  <si>
    <t>Pet supplies</t>
  </si>
  <si>
    <t>Recreation</t>
  </si>
  <si>
    <t>Restaurant/Dining</t>
  </si>
  <si>
    <t>Retail (General)</t>
  </si>
  <si>
    <t>Retail (Grocery and Food)</t>
  </si>
  <si>
    <t>Retail (Online)</t>
  </si>
  <si>
    <t>Software (Entertainment)</t>
  </si>
  <si>
    <t>Shoe</t>
  </si>
  <si>
    <t>Paper/Forest Products</t>
  </si>
  <si>
    <t>Household Products</t>
  </si>
  <si>
    <t>Furn/Home Furnishings</t>
  </si>
  <si>
    <t>Net Margin</t>
  </si>
  <si>
    <t>Operating Margins</t>
  </si>
  <si>
    <t>Gross Margin</t>
  </si>
  <si>
    <t> Name</t>
  </si>
  <si>
    <t>Operating and Net Margins (nyu.edu)</t>
  </si>
  <si>
    <t>Gross and Net Profit Margins By Industry</t>
  </si>
  <si>
    <t>Reference</t>
  </si>
  <si>
    <t>B &amp; B</t>
  </si>
  <si>
    <r>
      <rPr>
        <b/>
        <sz val="11"/>
        <color theme="1"/>
        <rFont val="Calibri"/>
        <family val="2"/>
        <scheme val="minor"/>
      </rPr>
      <t>The importance</t>
    </r>
    <r>
      <rPr>
        <sz val="11"/>
        <color theme="1"/>
        <rFont val="Calibri"/>
        <family val="2"/>
        <scheme val="minor"/>
      </rPr>
      <t xml:space="preserve"> of hitting your industry GPM:</t>
    </r>
  </si>
  <si>
    <r>
      <t xml:space="preserve">If your current </t>
    </r>
    <r>
      <rPr>
        <b/>
        <sz val="11"/>
        <color theme="1"/>
        <rFont val="Calibri"/>
        <family val="2"/>
        <scheme val="minor"/>
      </rPr>
      <t>GPM is too low</t>
    </r>
    <r>
      <rPr>
        <sz val="11"/>
        <color theme="1"/>
        <rFont val="Calibri"/>
        <family val="2"/>
        <scheme val="minor"/>
      </rPr>
      <t>, you must sell more to cover your operating expenses.  Productivity and efficiencies suffer until your pricing is adjusted.</t>
    </r>
  </si>
  <si>
    <r>
      <t xml:space="preserve">If your current </t>
    </r>
    <r>
      <rPr>
        <b/>
        <sz val="11"/>
        <color theme="1"/>
        <rFont val="Calibri"/>
        <family val="2"/>
        <scheme val="minor"/>
      </rPr>
      <t>GPM is too high</t>
    </r>
    <r>
      <rPr>
        <sz val="11"/>
        <color theme="1"/>
        <rFont val="Calibri"/>
        <family val="2"/>
        <scheme val="minor"/>
      </rPr>
      <t>, you are loosing market share to competitors or pricing yourself out of the market all together.  Lowering your pricing equates to more sales, and greater efficiencies.</t>
    </r>
  </si>
  <si>
    <t>Total Operating Expenses</t>
  </si>
  <si>
    <t>Operating Expenses</t>
  </si>
  <si>
    <t>Average gross profit per sale:</t>
  </si>
  <si>
    <t>Breakeven units:</t>
  </si>
  <si>
    <t>Profit begins at sale:</t>
  </si>
  <si>
    <t>MANAGEMENT TOOLS</t>
  </si>
  <si>
    <t>Additional sales required:</t>
  </si>
  <si>
    <t>Purchase new equipment:</t>
  </si>
  <si>
    <t>ASSETS</t>
  </si>
  <si>
    <t>Cash</t>
  </si>
  <si>
    <t>Accounts Receivable</t>
  </si>
  <si>
    <t>Inventory</t>
  </si>
  <si>
    <t>Total Current Assets</t>
  </si>
  <si>
    <t>Vehicles</t>
  </si>
  <si>
    <t>Furniture/Fixtures/Office Equipment</t>
  </si>
  <si>
    <t>Equipment</t>
  </si>
  <si>
    <t>Buildings</t>
  </si>
  <si>
    <t>Land</t>
  </si>
  <si>
    <t>Accumulated Depreciation</t>
  </si>
  <si>
    <t>Fixed Assets (net)</t>
  </si>
  <si>
    <t>Total Assets</t>
  </si>
  <si>
    <t>LIABILITIES &amp; NET WORTH</t>
  </si>
  <si>
    <t>Notes Payable - Banks</t>
  </si>
  <si>
    <t>Current Portion - long-term debt</t>
  </si>
  <si>
    <t>Accounts Payable - trade</t>
  </si>
  <si>
    <t>Total Current Liabilities</t>
  </si>
  <si>
    <t>Long-Term Debt</t>
  </si>
  <si>
    <t>Total Long-Term Liabilities</t>
  </si>
  <si>
    <t>Total Liabilities</t>
  </si>
  <si>
    <t>Capital Stock</t>
  </si>
  <si>
    <t>Retained Earnings</t>
  </si>
  <si>
    <t>Net Worth</t>
  </si>
  <si>
    <t>Total Liabilities &amp; Net Worth</t>
  </si>
  <si>
    <t>The result of sales</t>
  </si>
  <si>
    <t>Products for sale</t>
  </si>
  <si>
    <t>Assets used by the business to conduct business</t>
  </si>
  <si>
    <t>Takes longer than 30 days to convert these assets into cash to pay down debt.</t>
  </si>
  <si>
    <t>Establishes current value of tangible assets due to wear and tear.</t>
  </si>
  <si>
    <t>Credit card and LOC's.</t>
  </si>
  <si>
    <t>Interest on long term debt</t>
  </si>
  <si>
    <t>Loans and mortgages.</t>
  </si>
  <si>
    <t>Initial startup investment by Owner(s) and Investor(s)</t>
  </si>
  <si>
    <t>This is what the business has (current assets) and what it owns (fixed assets).</t>
  </si>
  <si>
    <t>BALANCE SHEET EXAMPLE AND EXPLANATION</t>
  </si>
  <si>
    <t>XYZ Company</t>
  </si>
  <si>
    <t>Debt that is paid back in more than 1 year.  This debt is paid out of net profits.</t>
  </si>
  <si>
    <t>Profits re-invested back into the business at the end of each year.</t>
  </si>
  <si>
    <t>This is how the business acquired it's current and fixed assets.</t>
  </si>
  <si>
    <t>Cash or can be turned into cash within 30 days to pay down debt.</t>
  </si>
  <si>
    <t>Purchasing inventory to sell; purchasing operating materials and services.</t>
  </si>
  <si>
    <t>Short term debt - must be paid back within a 1 year.  Short term debt is included in fixed monthly operating expenses.</t>
  </si>
  <si>
    <t>Snapshot</t>
  </si>
  <si>
    <t>Wage Factor</t>
  </si>
  <si>
    <t>Hourly Wage</t>
  </si>
  <si>
    <t>Current Minimum Wage</t>
  </si>
  <si>
    <t>CPI Increase:</t>
  </si>
  <si>
    <t>Direct Labor Hours Per Day</t>
  </si>
  <si>
    <t>G&amp;A Labor Hours Per Day</t>
  </si>
  <si>
    <t>Days Worked Per Week</t>
  </si>
  <si>
    <t>Hours Per Day</t>
  </si>
  <si>
    <t>Direct Labor Hours:</t>
  </si>
  <si>
    <t>G&amp;A Labor Hours:</t>
  </si>
  <si>
    <t>Total Hours Per Month</t>
  </si>
  <si>
    <t>Direct Labor Benefit and W/C Expense Rate:</t>
  </si>
  <si>
    <t>G&amp;A Labor Benefit and W/C Expense Rate:</t>
  </si>
  <si>
    <t>Base Monthly Wage Expense:</t>
  </si>
  <si>
    <t>Total Payroll and Payroll Expense</t>
  </si>
  <si>
    <t>Total Employees</t>
  </si>
  <si>
    <t>Hourly Weighted Payroll Expense</t>
  </si>
  <si>
    <t>Annual Weighted Payroll Expense</t>
  </si>
  <si>
    <t>Average Weeks Per Month</t>
  </si>
  <si>
    <t>Estimated Payroll Tax</t>
  </si>
  <si>
    <t>Sick Pay</t>
  </si>
  <si>
    <t>PAYROLL &amp; LABOR CALCULATOR</t>
  </si>
  <si>
    <t>PARAMETERS</t>
  </si>
  <si>
    <t>PTO</t>
  </si>
  <si>
    <t>PAYROLL FUNCTIONS</t>
  </si>
  <si>
    <t>POSITION   1</t>
  </si>
  <si>
    <t>POSITION   2</t>
  </si>
  <si>
    <t>POSITION   3</t>
  </si>
  <si>
    <t>POSITION   4</t>
  </si>
  <si>
    <t>POSITION   5</t>
  </si>
  <si>
    <t>POSITION   6</t>
  </si>
  <si>
    <t>POSITION   7</t>
  </si>
  <si>
    <t>POSITION   8</t>
  </si>
  <si>
    <t>POSITION   9</t>
  </si>
  <si>
    <t>Job Title or Employee's Name</t>
  </si>
  <si>
    <t>SECTION I:  PER EMPLOYEE</t>
  </si>
  <si>
    <t>SECTION II:  PER POSITION</t>
  </si>
  <si>
    <t>Total Monthly Payroll Expense</t>
  </si>
  <si>
    <t>POSITION   10</t>
  </si>
  <si>
    <t>TOTALS</t>
  </si>
  <si>
    <t>Total Monthly PTO Hours</t>
  </si>
  <si>
    <t>PAYROLL EXPENSE</t>
  </si>
  <si>
    <t>PTO Benefit Expense</t>
  </si>
  <si>
    <t>Employee Benefit Expense</t>
  </si>
  <si>
    <t>Employee Benefit Expense (premiums)</t>
  </si>
  <si>
    <t>Payroll Tax Expense</t>
  </si>
  <si>
    <t>PTO Benefit Expense (hours)</t>
  </si>
  <si>
    <t>Average Workers Compensation</t>
  </si>
  <si>
    <t>Workers Compensation Expense</t>
  </si>
  <si>
    <t>Direct Labor, Cost of Labor</t>
  </si>
  <si>
    <t>G&amp;A Labor, Cost of Labor</t>
  </si>
  <si>
    <t>Total Cost of Labor</t>
  </si>
  <si>
    <t>Total Employee Benefit Expense</t>
  </si>
  <si>
    <t>Total Employee Payroll Expenses</t>
  </si>
  <si>
    <t>Payroll Expense Rate</t>
  </si>
  <si>
    <t>Retirement Program</t>
  </si>
  <si>
    <t>COSS</t>
  </si>
  <si>
    <t>Consulting</t>
  </si>
  <si>
    <t>Curriculum Development</t>
  </si>
  <si>
    <t>LOB</t>
  </si>
  <si>
    <t>START TAB</t>
  </si>
  <si>
    <t>COGS</t>
  </si>
  <si>
    <t>Retail</t>
  </si>
  <si>
    <t>Wholesale</t>
  </si>
  <si>
    <t>Education/Training</t>
  </si>
  <si>
    <t>LOB:</t>
  </si>
  <si>
    <t>Dept.:</t>
  </si>
  <si>
    <t>Coaching</t>
  </si>
  <si>
    <t>DIRECT COST</t>
  </si>
  <si>
    <t>R&amp;M</t>
  </si>
  <si>
    <t>DIRECT COSTS</t>
  </si>
  <si>
    <t>Select</t>
  </si>
  <si>
    <t>PRODUCTS/SERVICES FOR SALE</t>
  </si>
  <si>
    <t>Total Hours:</t>
  </si>
  <si>
    <t>Repair Labor:</t>
  </si>
  <si>
    <t>Parts:</t>
  </si>
  <si>
    <t>Sales Tax:</t>
  </si>
  <si>
    <t>Sub-Total:</t>
  </si>
  <si>
    <t>Invoice Total:</t>
  </si>
  <si>
    <t>Labor Expense:</t>
  </si>
  <si>
    <t>Parts Expense:</t>
  </si>
  <si>
    <t>$  30.00</t>
  </si>
  <si>
    <t>Parts &amp; Labor:</t>
  </si>
  <si>
    <t>(paid to CDTFA)</t>
  </si>
  <si>
    <t>COGS &amp; COSS OVERVIEW</t>
  </si>
  <si>
    <t>Labor Calculator</t>
  </si>
  <si>
    <t>Select Review Purpose</t>
  </si>
  <si>
    <t>Select Reporting Period</t>
  </si>
  <si>
    <t>Data Entry</t>
  </si>
  <si>
    <t>WORKBOOK OVERVIEW</t>
  </si>
  <si>
    <t>WORKBOOK INSTRUCTIONS</t>
  </si>
  <si>
    <t>Hover cursor over this cell.</t>
  </si>
  <si>
    <r>
      <rPr>
        <b/>
        <sz val="11"/>
        <color theme="1"/>
        <rFont val="Calibri"/>
        <family val="2"/>
        <scheme val="minor"/>
      </rPr>
      <t>All worksheets</t>
    </r>
    <r>
      <rPr>
        <sz val="11"/>
        <color theme="1"/>
        <rFont val="Calibri"/>
        <family val="2"/>
        <scheme val="minor"/>
      </rPr>
      <t xml:space="preserve"> are color coded and should be completed in this order.</t>
    </r>
  </si>
  <si>
    <r>
      <rPr>
        <b/>
        <sz val="11"/>
        <color theme="1"/>
        <rFont val="Calibri"/>
        <family val="2"/>
        <scheme val="minor"/>
      </rPr>
      <t>A red triangle</t>
    </r>
    <r>
      <rPr>
        <sz val="11"/>
        <color theme="1"/>
        <rFont val="Calibri"/>
        <family val="2"/>
        <scheme val="minor"/>
      </rPr>
      <t xml:space="preserve"> in the upper right corner of a cell include specific instructions. </t>
    </r>
  </si>
  <si>
    <r>
      <t xml:space="preserve">Navigating the workbook: </t>
    </r>
    <r>
      <rPr>
        <sz val="11"/>
        <color theme="1"/>
        <rFont val="Calibri"/>
        <family val="2"/>
        <scheme val="minor"/>
      </rPr>
      <t>workbook is protected, data entry is restricted to:</t>
    </r>
  </si>
  <si>
    <r>
      <rPr>
        <b/>
        <sz val="11"/>
        <color theme="1"/>
        <rFont val="Calibri"/>
        <family val="2"/>
        <scheme val="minor"/>
      </rPr>
      <t>$300</t>
    </r>
    <r>
      <rPr>
        <sz val="11"/>
        <color theme="1"/>
        <rFont val="Calibri"/>
        <family val="2"/>
        <scheme val="minor"/>
      </rPr>
      <t xml:space="preserve"> hourly fee paid by CPA's client.</t>
    </r>
  </si>
  <si>
    <r>
      <rPr>
        <b/>
        <u/>
        <sz val="11"/>
        <color theme="1"/>
        <rFont val="Calibri"/>
        <family val="2"/>
        <scheme val="minor"/>
      </rPr>
      <t>$  75</t>
    </r>
    <r>
      <rPr>
        <u/>
        <sz val="11"/>
        <color theme="1"/>
        <rFont val="Calibri"/>
        <family val="2"/>
        <scheme val="minor"/>
      </rPr>
      <t xml:space="preserve"> hourly wage of CPA completing the work </t>
    </r>
    <r>
      <rPr>
        <b/>
        <u/>
        <sz val="11"/>
        <color theme="1"/>
        <rFont val="Calibri"/>
        <family val="2"/>
        <scheme val="minor"/>
      </rPr>
      <t>(COSS)</t>
    </r>
  </si>
  <si>
    <r>
      <rPr>
        <b/>
        <sz val="11"/>
        <color theme="1"/>
        <rFont val="Calibri"/>
        <family val="2"/>
        <scheme val="minor"/>
      </rPr>
      <t>$225</t>
    </r>
    <r>
      <rPr>
        <sz val="11"/>
        <color theme="1"/>
        <rFont val="Calibri"/>
        <family val="2"/>
        <scheme val="minor"/>
      </rPr>
      <t xml:space="preserve"> in gross profit goes to pay operating expenses </t>
    </r>
    <r>
      <rPr>
        <b/>
        <sz val="11"/>
        <color theme="1"/>
        <rFont val="Calibri"/>
        <family val="2"/>
        <scheme val="minor"/>
      </rPr>
      <t>(OPEX)</t>
    </r>
    <r>
      <rPr>
        <sz val="11"/>
        <color theme="1"/>
        <rFont val="Calibri"/>
        <family val="2"/>
        <scheme val="minor"/>
      </rPr>
      <t>.</t>
    </r>
  </si>
  <si>
    <r>
      <rPr>
        <b/>
        <u/>
        <sz val="11"/>
        <color theme="1"/>
        <rFont val="Calibri"/>
        <family val="2"/>
        <scheme val="minor"/>
      </rPr>
      <t>$  30</t>
    </r>
    <r>
      <rPr>
        <u/>
        <sz val="11"/>
        <color theme="1"/>
        <rFont val="Calibri"/>
        <family val="2"/>
        <scheme val="minor"/>
      </rPr>
      <t xml:space="preserve"> hourly wage for Technician or Repair Person</t>
    </r>
  </si>
  <si>
    <t>Reporting Worksheets</t>
  </si>
  <si>
    <t>Data Entry Worksheets</t>
  </si>
  <si>
    <t>STEP 1</t>
  </si>
  <si>
    <t>STEP 2</t>
  </si>
  <si>
    <t>enter your legal or pre-venture business name:</t>
  </si>
  <si>
    <t>use the drop-down menu to select why this report is being created:</t>
  </si>
  <si>
    <t>STEP 3</t>
  </si>
  <si>
    <t>Minus COGS/COSS (Direct Cost)</t>
  </si>
  <si>
    <t>ENTERING YOUR COGS AND/OR COSS</t>
  </si>
  <si>
    <t>Information</t>
  </si>
  <si>
    <r>
      <rPr>
        <b/>
        <sz val="11"/>
        <color theme="1"/>
        <rFont val="Calibri"/>
        <family val="2"/>
        <scheme val="minor"/>
      </rPr>
      <t xml:space="preserve">Retail: </t>
    </r>
    <r>
      <rPr>
        <sz val="11"/>
        <color theme="1"/>
        <rFont val="Calibri"/>
        <family val="2"/>
        <scheme val="minor"/>
      </rPr>
      <t xml:space="preserve"> you either buy product from a Wholesaler or sell something you create yourself.  As the end "Seller", you collect and report all applicable sales and/or excise taxes.</t>
    </r>
  </si>
  <si>
    <t>What is selling.</t>
  </si>
  <si>
    <t>What is dragging down sales.</t>
  </si>
  <si>
    <t>How a marketing campaign performed.</t>
  </si>
  <si>
    <t>When incorrect information or improper formatting makes its way into the P&amp;L, wrong decisions can result.  Worse, a loss in confidence which can cause paralysis with Owners and managers.</t>
  </si>
  <si>
    <t>Significant increases in costs, both direct costs and operating expenses.</t>
  </si>
  <si>
    <t>How effective is leadership in addressing opportunities and challenges.</t>
  </si>
  <si>
    <t>Historical monthly P&amp;L's create the guidance when budgeting for next year's sales and expenses.</t>
  </si>
  <si>
    <t>Effective Owners and managers use the budget P&amp;L compared to the actual and complete a variance review.  Any line item, top to bottom in excess of 5% plus or minus is evaluated to determine the cause or reason.  This type of review allows a business to find opportunities and tighten up loose ends.</t>
  </si>
  <si>
    <r>
      <rPr>
        <b/>
        <sz val="11"/>
        <color theme="1"/>
        <rFont val="Calibri"/>
        <family val="2"/>
        <scheme val="minor"/>
      </rPr>
      <t>$130</t>
    </r>
    <r>
      <rPr>
        <sz val="11"/>
        <color theme="1"/>
        <rFont val="Calibri"/>
        <family val="2"/>
        <scheme val="minor"/>
      </rPr>
      <t xml:space="preserve"> of gross profit goes to pay operating expenses </t>
    </r>
    <r>
      <rPr>
        <b/>
        <sz val="11"/>
        <color theme="1"/>
        <rFont val="Calibri"/>
        <family val="2"/>
        <scheme val="minor"/>
      </rPr>
      <t>(OPEX)</t>
    </r>
    <r>
      <rPr>
        <sz val="11"/>
        <color theme="1"/>
        <rFont val="Calibri"/>
        <family val="2"/>
        <scheme val="minor"/>
      </rPr>
      <t>.</t>
    </r>
  </si>
  <si>
    <r>
      <rPr>
        <b/>
        <sz val="11"/>
        <color theme="1"/>
        <rFont val="Calibri"/>
        <family val="2"/>
        <scheme val="minor"/>
      </rPr>
      <t>COGS Calculation:</t>
    </r>
    <r>
      <rPr>
        <sz val="11"/>
        <color theme="1"/>
        <rFont val="Calibri"/>
        <family val="2"/>
        <scheme val="minor"/>
      </rPr>
      <t xml:space="preserve">  auto repair included $105 in parts (retail).</t>
    </r>
  </si>
  <si>
    <t>Customer Invoice:</t>
  </si>
  <si>
    <t>(parts)</t>
  </si>
  <si>
    <t>$   9.32</t>
  </si>
  <si>
    <t>$    9.32</t>
  </si>
  <si>
    <t>$265.00</t>
  </si>
  <si>
    <t>$  80.00</t>
  </si>
  <si>
    <t>$110.00</t>
  </si>
  <si>
    <r>
      <rPr>
        <b/>
        <sz val="11"/>
        <color theme="1"/>
        <rFont val="Calibri"/>
        <family val="2"/>
        <scheme val="minor"/>
      </rPr>
      <t>The P&amp;L</t>
    </r>
    <r>
      <rPr>
        <sz val="11"/>
        <color theme="1"/>
        <rFont val="Calibri"/>
        <family val="2"/>
        <scheme val="minor"/>
      </rPr>
      <t xml:space="preserve"> is the most common financial report, easy to read and understand when it is constructed and formatted correctly.</t>
    </r>
  </si>
  <si>
    <r>
      <rPr>
        <b/>
        <sz val="11"/>
        <color theme="1"/>
        <rFont val="Calibri"/>
        <family val="2"/>
        <scheme val="minor"/>
      </rPr>
      <t>Each item or service</t>
    </r>
    <r>
      <rPr>
        <sz val="11"/>
        <color theme="1"/>
        <rFont val="Calibri"/>
        <family val="2"/>
        <scheme val="minor"/>
      </rPr>
      <t xml:space="preserve"> you sell is listed individually as either COGS for products and materials or COSS for services</t>
    </r>
    <r>
      <rPr>
        <sz val="11"/>
        <color theme="1"/>
        <rFont val="Calibri"/>
        <family val="2"/>
        <scheme val="minor"/>
      </rPr>
      <t xml:space="preserve">.  If you have an extensive inventory that exceeds the capability of this Tool, contact me for assistance. </t>
    </r>
  </si>
  <si>
    <t xml:space="preserve"> Wholesale</t>
  </si>
  <si>
    <r>
      <rPr>
        <b/>
        <sz val="11"/>
        <color theme="1"/>
        <rFont val="Calibri"/>
        <family val="2"/>
        <scheme val="minor"/>
      </rPr>
      <t xml:space="preserve">COGS  </t>
    </r>
    <r>
      <rPr>
        <sz val="11"/>
        <color theme="1"/>
        <rFont val="Calibri"/>
        <family val="2"/>
        <scheme val="minor"/>
      </rPr>
      <t xml:space="preserve">                               Retail</t>
    </r>
  </si>
  <si>
    <t>STEP 4</t>
  </si>
  <si>
    <t>STEP 5</t>
  </si>
  <si>
    <t>STEP 6</t>
  </si>
  <si>
    <t>ENTERING YOUR OPEX</t>
  </si>
  <si>
    <r>
      <rPr>
        <b/>
        <sz val="11"/>
        <color theme="1"/>
        <rFont val="Calibri"/>
        <family val="2"/>
        <scheme val="minor"/>
      </rPr>
      <t>OPEX  (operating expenses)</t>
    </r>
    <r>
      <rPr>
        <sz val="11"/>
        <color theme="1"/>
        <rFont val="Calibri"/>
        <family val="2"/>
        <scheme val="minor"/>
      </rPr>
      <t xml:space="preserve">:  operating expenses include all of the recurring products and services you need to keep the business operating.  </t>
    </r>
  </si>
  <si>
    <t>Lease or rent expense</t>
  </si>
  <si>
    <t>Utilities</t>
  </si>
  <si>
    <t>Internet serv ices</t>
  </si>
  <si>
    <t>Marketing</t>
  </si>
  <si>
    <t>Banking fees …</t>
  </si>
  <si>
    <t>G&amp;A Payroll Expense</t>
  </si>
  <si>
    <t>NOTE:</t>
  </si>
  <si>
    <r>
      <rPr>
        <b/>
        <sz val="11"/>
        <color theme="1"/>
        <rFont val="Calibri"/>
        <family val="2"/>
        <scheme val="minor"/>
      </rPr>
      <t xml:space="preserve">All expense category </t>
    </r>
    <r>
      <rPr>
        <sz val="11"/>
        <color theme="1"/>
        <rFont val="Calibri"/>
        <family val="2"/>
        <scheme val="minor"/>
      </rPr>
      <t xml:space="preserve">labels are there for your convenience, you can overwrite any and all labels, except </t>
    </r>
    <r>
      <rPr>
        <b/>
        <sz val="11"/>
        <color theme="1"/>
        <rFont val="Calibri"/>
        <family val="2"/>
        <scheme val="minor"/>
      </rPr>
      <t>Payroll Expense</t>
    </r>
    <r>
      <rPr>
        <sz val="11"/>
        <color theme="1"/>
        <rFont val="Calibri"/>
        <family val="2"/>
        <scheme val="minor"/>
      </rPr>
      <t>.</t>
    </r>
  </si>
  <si>
    <r>
      <rPr>
        <b/>
        <sz val="11"/>
        <color theme="1"/>
        <rFont val="Calibri"/>
        <family val="2"/>
        <scheme val="minor"/>
      </rPr>
      <t>In the</t>
    </r>
    <r>
      <rPr>
        <sz val="11"/>
        <color theme="1"/>
        <rFont val="Calibri"/>
        <family val="2"/>
        <scheme val="minor"/>
      </rPr>
      <t xml:space="preserve"> "</t>
    </r>
    <r>
      <rPr>
        <b/>
        <sz val="11"/>
        <color theme="1"/>
        <rFont val="Calibri"/>
        <family val="2"/>
        <scheme val="minor"/>
      </rPr>
      <t>OPERATING EXPENSES</t>
    </r>
    <r>
      <rPr>
        <sz val="11"/>
        <color theme="1"/>
        <rFont val="Calibri"/>
        <family val="2"/>
        <scheme val="minor"/>
      </rPr>
      <t>" column, enter your current or proposed recurring operating expense.  Do not enter any expense for capital assets, COGS or COSS.</t>
    </r>
  </si>
  <si>
    <t>OPEX OVERVIEW</t>
  </si>
  <si>
    <t>ENTERING YOUR LABOR CALCULATIONS</t>
  </si>
  <si>
    <t>LABOR CALCULATOR OVERVIEW</t>
  </si>
  <si>
    <r>
      <t xml:space="preserve">The Labor Calculator </t>
    </r>
    <r>
      <rPr>
        <sz val="11"/>
        <rFont val="Calibri"/>
        <family val="2"/>
        <scheme val="minor"/>
      </rPr>
      <t>serves several purposes:</t>
    </r>
  </si>
  <si>
    <r>
      <rPr>
        <b/>
        <sz val="11"/>
        <rFont val="Calibri"/>
        <family val="2"/>
        <scheme val="minor"/>
      </rPr>
      <t xml:space="preserve">4. Creates </t>
    </r>
    <r>
      <rPr>
        <sz val="11"/>
        <rFont val="Calibri"/>
        <family val="2"/>
        <scheme val="minor"/>
      </rPr>
      <t>a format where you can set up a formal compensation schedule based on the knowledge, skills, and abilities (KSA's) required for specific positions/job descriptions.</t>
    </r>
  </si>
  <si>
    <t>SECTION I:  PER POSITION OR EMPLOYEE</t>
  </si>
  <si>
    <t>a. Current minimum wage.</t>
  </si>
  <si>
    <t>Employer's Tax &amp; W/C Expense</t>
  </si>
  <si>
    <t>There are extensive cell notes in this section, identified by a red triangle in the upper right corner of a cell.  It is recommended you review these notes prior to entering information to the respective cell(s).</t>
  </si>
  <si>
    <t>Section II:</t>
  </si>
  <si>
    <t xml:space="preserve">Review the "COGS-COSS" worksheet, review all COSS Unit Cost that include direct labor expense is correct.  </t>
  </si>
  <si>
    <t>PRICING OVERVIEW</t>
  </si>
  <si>
    <t xml:space="preserve">ENTERING YOUR PRICING </t>
  </si>
  <si>
    <t>HOURLY RATE</t>
  </si>
  <si>
    <t>Direct Labor Hours</t>
  </si>
  <si>
    <t>G&amp;A Labor Hours</t>
  </si>
  <si>
    <t>(COGS &amp; COSS)</t>
  </si>
  <si>
    <t>Total Employees:</t>
  </si>
  <si>
    <t>TOTAL DIRECT COST</t>
  </si>
  <si>
    <t xml:space="preserve">COGS  &amp;  COSS  </t>
  </si>
  <si>
    <t xml:space="preserve"> Wage Factor</t>
  </si>
  <si>
    <t xml:space="preserve"> CPI Increase (optional)</t>
  </si>
  <si>
    <t xml:space="preserve"> Direct Labor Hours Per Day</t>
  </si>
  <si>
    <t xml:space="preserve"> G&amp;A Labor Hours Per Day</t>
  </si>
  <si>
    <t xml:space="preserve"> Days Worked Per Week</t>
  </si>
  <si>
    <r>
      <rPr>
        <b/>
        <sz val="11"/>
        <color theme="1"/>
        <rFont val="Calibri"/>
        <family val="2"/>
        <scheme val="minor"/>
      </rPr>
      <t xml:space="preserve">Section I: </t>
    </r>
    <r>
      <rPr>
        <sz val="11"/>
        <color theme="1"/>
        <rFont val="Calibri"/>
        <family val="2"/>
        <scheme val="minor"/>
      </rPr>
      <t>follow cell notes and enter the pertinent information for:</t>
    </r>
  </si>
  <si>
    <t>Variance:</t>
  </si>
  <si>
    <t>Note:  an easy way to understand the balance sheet:</t>
  </si>
  <si>
    <r>
      <rPr>
        <b/>
        <sz val="11"/>
        <color theme="1"/>
        <rFont val="Calibri"/>
        <family val="2"/>
        <scheme val="minor"/>
      </rPr>
      <t>Assets:</t>
    </r>
    <r>
      <rPr>
        <sz val="11"/>
        <color theme="1"/>
        <rFont val="Calibri"/>
        <family val="2"/>
        <scheme val="minor"/>
      </rPr>
      <t xml:space="preserve"> - this is what the business owns.</t>
    </r>
  </si>
  <si>
    <r>
      <rPr>
        <b/>
        <sz val="11"/>
        <color theme="1"/>
        <rFont val="Calibri"/>
        <family val="2"/>
        <scheme val="minor"/>
      </rPr>
      <t>Liabilities and Net Worth</t>
    </r>
    <r>
      <rPr>
        <sz val="11"/>
        <color theme="1"/>
        <rFont val="Calibri"/>
        <family val="2"/>
        <scheme val="minor"/>
      </rPr>
      <t xml:space="preserve"> - this is how the business got it's assets.</t>
    </r>
  </si>
  <si>
    <t>TYPE OF SALE</t>
  </si>
  <si>
    <r>
      <rPr>
        <b/>
        <sz val="11"/>
        <color theme="1"/>
        <rFont val="Calibri"/>
        <family val="2"/>
        <scheme val="minor"/>
      </rPr>
      <t>Every industry</t>
    </r>
    <r>
      <rPr>
        <sz val="11"/>
        <color theme="1"/>
        <rFont val="Calibri"/>
        <family val="2"/>
        <scheme val="minor"/>
      </rPr>
      <t xml:space="preserve"> has a recognized target gross profit margin </t>
    </r>
    <r>
      <rPr>
        <b/>
        <sz val="11"/>
        <color theme="1"/>
        <rFont val="Calibri"/>
        <family val="2"/>
        <scheme val="minor"/>
      </rPr>
      <t>(GPM)</t>
    </r>
    <r>
      <rPr>
        <sz val="11"/>
        <color theme="1"/>
        <rFont val="Calibri"/>
        <family val="2"/>
        <scheme val="minor"/>
      </rPr>
      <t>, refer to the "</t>
    </r>
    <r>
      <rPr>
        <b/>
        <sz val="11"/>
        <color theme="1"/>
        <rFont val="Calibri"/>
        <family val="2"/>
        <scheme val="minor"/>
      </rPr>
      <t>Notes</t>
    </r>
    <r>
      <rPr>
        <sz val="11"/>
        <color theme="1"/>
        <rFont val="Calibri"/>
        <family val="2"/>
        <scheme val="minor"/>
      </rPr>
      <t xml:space="preserve">" tab for a list of common industry GPM's. </t>
    </r>
  </si>
  <si>
    <t>WHOLESALE</t>
  </si>
  <si>
    <t>TOTAL COGS</t>
  </si>
  <si>
    <t>Using this Tool to evaluate marketing campaigns, new product lines, entering new markets.</t>
  </si>
  <si>
    <t>d. Calculate total PTO benefits into hours for the average employee.</t>
  </si>
  <si>
    <t>PRICING</t>
  </si>
  <si>
    <t>UPDATED PRICING MODEL</t>
  </si>
  <si>
    <t>CURRENT PRICING MODEL</t>
  </si>
  <si>
    <t>SERVICE</t>
  </si>
  <si>
    <t>PRICING MODEL VARIANCE</t>
  </si>
  <si>
    <t>REVENUE - COGS</t>
  </si>
  <si>
    <t>REVENUE</t>
  </si>
  <si>
    <t>GROSS PROFIT MARGIN =</t>
  </si>
  <si>
    <t>TOTAL SALES (Inc./Dec.)</t>
  </si>
  <si>
    <t>GROSS PROFIT INCREASE</t>
  </si>
  <si>
    <t>GPM INCREASE</t>
  </si>
  <si>
    <t>Direct Labor</t>
  </si>
  <si>
    <t>PAYROLL HOURS</t>
  </si>
  <si>
    <t>TOTAL PAYROLL</t>
  </si>
  <si>
    <t>LABOR HOURS</t>
  </si>
  <si>
    <t>OPEX (incl. G&amp;A labor):</t>
  </si>
  <si>
    <t>Net Profit:</t>
  </si>
  <si>
    <t>Coverage Total:</t>
  </si>
  <si>
    <t>Hourly Shop Labor Rate:</t>
  </si>
  <si>
    <r>
      <rPr>
        <b/>
        <sz val="11"/>
        <color theme="1"/>
        <rFont val="Calibri"/>
        <family val="2"/>
        <scheme val="minor"/>
      </rPr>
      <t>The Pricing Structure</t>
    </r>
    <r>
      <rPr>
        <sz val="11"/>
        <color theme="1"/>
        <rFont val="Calibri"/>
        <family val="2"/>
        <scheme val="minor"/>
      </rPr>
      <t xml:space="preserve"> worksheet is designed to determine how you price your products and/or services, including: margin; consistency within and across all LOB's (product lines); efficiencies; and most importantly - industry standards.</t>
    </r>
  </si>
  <si>
    <t xml:space="preserve">IMPORTANT - YOU MUST COMPLETE THE LABOR CALCULATOR FIRST.  </t>
  </si>
  <si>
    <r>
      <rPr>
        <b/>
        <sz val="11"/>
        <rFont val="Calibri"/>
        <family val="2"/>
        <scheme val="minor"/>
      </rPr>
      <t>1. Calculates</t>
    </r>
    <r>
      <rPr>
        <sz val="11"/>
        <rFont val="Calibri"/>
        <family val="2"/>
        <scheme val="minor"/>
      </rPr>
      <t xml:space="preserve"> your total payroll expense, including the employer's payroll tax and benefit expense.</t>
    </r>
  </si>
  <si>
    <r>
      <rPr>
        <b/>
        <sz val="11"/>
        <rFont val="Calibri"/>
        <family val="2"/>
        <scheme val="minor"/>
      </rPr>
      <t>3. Accurately</t>
    </r>
    <r>
      <rPr>
        <sz val="11"/>
        <rFont val="Calibri"/>
        <family val="2"/>
        <scheme val="minor"/>
      </rPr>
      <t xml:space="preserve"> calculates general and administrative (G&amp;A) labor for your operating expense.</t>
    </r>
  </si>
  <si>
    <r>
      <rPr>
        <b/>
        <sz val="11"/>
        <rFont val="Calibri"/>
        <family val="2"/>
        <scheme val="minor"/>
      </rPr>
      <t>6. Provides</t>
    </r>
    <r>
      <rPr>
        <sz val="11"/>
        <rFont val="Calibri"/>
        <family val="2"/>
        <scheme val="minor"/>
      </rPr>
      <t xml:space="preserve"> you with the "weighted" hourly compensation rate for each position.  Also includes extended monthly and annual compensation per position and for the entire organization.</t>
    </r>
  </si>
  <si>
    <t>Before you begin, secure the following information:</t>
  </si>
  <si>
    <t xml:space="preserve"> Job Title or Employee's Name</t>
  </si>
  <si>
    <t>SALES OVERVIEW</t>
  </si>
  <si>
    <t>ANALYZING YOUR SALES</t>
  </si>
  <si>
    <t>FINAL PRICING:  UPDATE AS NEEDED</t>
  </si>
  <si>
    <r>
      <t xml:space="preserve">Enter the </t>
    </r>
    <r>
      <rPr>
        <b/>
        <sz val="10"/>
        <rFont val="Calibri"/>
        <family val="2"/>
        <scheme val="minor"/>
      </rPr>
      <t>Total Employees</t>
    </r>
    <r>
      <rPr>
        <sz val="10"/>
        <rFont val="Calibri"/>
        <family val="2"/>
        <scheme val="minor"/>
      </rPr>
      <t xml:space="preserve"> (per position).  If listing employees by name, only enter "1" for each position.</t>
    </r>
  </si>
  <si>
    <t>STEP 7</t>
  </si>
  <si>
    <t>Research the following before you begin data entry:</t>
  </si>
  <si>
    <r>
      <t xml:space="preserve">Every industry has a recognized target </t>
    </r>
    <r>
      <rPr>
        <b/>
        <sz val="11"/>
        <color theme="1"/>
        <rFont val="Calibri"/>
        <family val="2"/>
        <scheme val="minor"/>
      </rPr>
      <t>gross profit margin (GPM)</t>
    </r>
    <r>
      <rPr>
        <sz val="11"/>
        <color theme="1"/>
        <rFont val="Calibri"/>
        <family val="2"/>
        <scheme val="minor"/>
      </rPr>
      <t xml:space="preserve"> and </t>
    </r>
    <r>
      <rPr>
        <b/>
        <sz val="11"/>
        <color theme="1"/>
        <rFont val="Calibri"/>
        <family val="2"/>
        <scheme val="minor"/>
      </rPr>
      <t xml:space="preserve">net profit margin (NPM) </t>
    </r>
    <r>
      <rPr>
        <sz val="11"/>
        <color theme="1"/>
        <rFont val="Calibri"/>
        <family val="2"/>
        <scheme val="minor"/>
      </rPr>
      <t xml:space="preserve">refer to the "Notes" tab for a list of common industry GPM's and NPM's. </t>
    </r>
  </si>
  <si>
    <r>
      <t xml:space="preserve"> If yours is not listed, do an internet search using </t>
    </r>
    <r>
      <rPr>
        <i/>
        <sz val="11"/>
        <color theme="1"/>
        <rFont val="Calibri"/>
        <family val="2"/>
        <scheme val="minor"/>
      </rPr>
      <t>"your industry gross  or net profit margin"</t>
    </r>
    <r>
      <rPr>
        <sz val="11"/>
        <color theme="1"/>
        <rFont val="Calibri"/>
        <family val="2"/>
        <scheme val="minor"/>
      </rPr>
      <t xml:space="preserve">.  </t>
    </r>
    <r>
      <rPr>
        <b/>
        <sz val="11"/>
        <color theme="1"/>
        <rFont val="Calibri"/>
        <family val="2"/>
        <scheme val="minor"/>
      </rPr>
      <t xml:space="preserve">Example </t>
    </r>
    <r>
      <rPr>
        <sz val="11"/>
        <color theme="1"/>
        <rFont val="Calibri"/>
        <family val="2"/>
        <scheme val="minor"/>
      </rPr>
      <t xml:space="preserve">- a remodel Contractor would enter </t>
    </r>
    <r>
      <rPr>
        <i/>
        <sz val="11"/>
        <color theme="1"/>
        <rFont val="Calibri"/>
        <family val="2"/>
        <scheme val="minor"/>
      </rPr>
      <t>"remodel contractor gross/net profit margin"</t>
    </r>
    <r>
      <rPr>
        <sz val="11"/>
        <color theme="1"/>
        <rFont val="Calibri"/>
        <family val="2"/>
        <scheme val="minor"/>
      </rPr>
      <t>.</t>
    </r>
  </si>
  <si>
    <r>
      <t xml:space="preserve">Scroll down to </t>
    </r>
    <r>
      <rPr>
        <b/>
        <sz val="11"/>
        <color theme="1"/>
        <rFont val="Calibri"/>
        <family val="2"/>
        <scheme val="minor"/>
      </rPr>
      <t xml:space="preserve">Net Profit Margin, using your industry NPM research, </t>
    </r>
    <r>
      <rPr>
        <sz val="11"/>
        <color theme="1"/>
        <rFont val="Calibri"/>
        <family val="2"/>
        <scheme val="minor"/>
      </rPr>
      <t xml:space="preserve">enter your industry average.  </t>
    </r>
  </si>
  <si>
    <r>
      <t>Check the OPEX worksheet, the applicable G&amp;A labor is entered in the "</t>
    </r>
    <r>
      <rPr>
        <b/>
        <sz val="10"/>
        <rFont val="Calibri"/>
        <family val="2"/>
        <scheme val="minor"/>
      </rPr>
      <t>G&amp;A Labor Expense</t>
    </r>
    <r>
      <rPr>
        <sz val="10"/>
        <rFont val="Calibri"/>
        <family val="2"/>
        <scheme val="minor"/>
      </rPr>
      <t>" cell.</t>
    </r>
  </si>
  <si>
    <t>WHOLESALE, RETAIL, SERVICE PRICE</t>
  </si>
  <si>
    <t>UNIT PRICE (Inc./Dec.)</t>
  </si>
  <si>
    <t>Additional monthly fixed expense increase:</t>
  </si>
  <si>
    <t>COGS Expense:</t>
  </si>
  <si>
    <t>COSS Expense:</t>
  </si>
  <si>
    <t>How to Calculate Overhead Costs in 5 Steps (freshbooks.com)</t>
  </si>
  <si>
    <t>Overhead Rate Calculations</t>
  </si>
  <si>
    <t>Overhead rate definition — AccountingTools</t>
  </si>
  <si>
    <t>Overhead Rate Definitions</t>
  </si>
  <si>
    <t>OPEX</t>
  </si>
  <si>
    <t>use the drop down menu to select the reporting period:</t>
  </si>
  <si>
    <t>Operational Review</t>
  </si>
  <si>
    <t>Understand your "fixed cost coverage" - the amount of sales needed to achieve a goal.</t>
  </si>
  <si>
    <t>Is it time to hire my first employee, or hire my next employee?</t>
  </si>
  <si>
    <r>
      <rPr>
        <b/>
        <sz val="11"/>
        <color theme="1"/>
        <rFont val="Calibri"/>
        <family val="2"/>
        <scheme val="minor"/>
      </rPr>
      <t>Data Entry Worksheets</t>
    </r>
    <r>
      <rPr>
        <sz val="11"/>
        <color theme="1"/>
        <rFont val="Calibri"/>
        <family val="2"/>
        <scheme val="minor"/>
      </rPr>
      <t>:  enter your current expenses, number and type of sales, and pricing.  The parameters you set, such as GPM will use current data to calculate proposed changes to pricing and sales.</t>
    </r>
  </si>
  <si>
    <r>
      <rPr>
        <b/>
        <sz val="11"/>
        <color rgb="FFFF0000"/>
        <rFont val="Calibri"/>
        <family val="2"/>
        <scheme val="minor"/>
      </rPr>
      <t xml:space="preserve">IMPORTANT: </t>
    </r>
    <r>
      <rPr>
        <sz val="11"/>
        <rFont val="Calibri"/>
        <family val="2"/>
        <scheme val="minor"/>
      </rPr>
      <t>when you have finished entering your Labor, COGS &amp; COSS, and Pricing, save a master copy before proceeding.</t>
    </r>
  </si>
  <si>
    <r>
      <rPr>
        <b/>
        <sz val="11"/>
        <color rgb="FFFF0000"/>
        <rFont val="Calibri"/>
        <family val="2"/>
        <scheme val="minor"/>
      </rPr>
      <t xml:space="preserve">START HERE: </t>
    </r>
    <r>
      <rPr>
        <sz val="11"/>
        <rFont val="Calibri"/>
        <family val="2"/>
        <scheme val="minor"/>
      </rPr>
      <t>complete steps 1 through 3, this information will appear at the top of each Worksheet throughout the workbook.</t>
    </r>
  </si>
  <si>
    <t>Doing so ensures the balance of the workbook reflects accurate data and information.</t>
  </si>
  <si>
    <r>
      <rPr>
        <b/>
        <sz val="11"/>
        <rFont val="Calibri"/>
        <family val="2"/>
        <scheme val="minor"/>
      </rPr>
      <t>5. All wages</t>
    </r>
    <r>
      <rPr>
        <sz val="11"/>
        <rFont val="Calibri"/>
        <family val="2"/>
        <scheme val="minor"/>
      </rPr>
      <t>/salaries based on the current minimum wage, review the "Min Wage" tab.</t>
    </r>
  </si>
  <si>
    <t>b. Current payroll tax.  The current payroll rate for small business employers without benefits in addition to the State mandated 24-hours of sick pay is 11.7 %.  If you offer PTO above the minimum, see "d" below.</t>
  </si>
  <si>
    <t>Begin with "PARAMETERS" and enter the information you accumulated for STEP 1, a. through f.</t>
  </si>
  <si>
    <t>c. If you have one of more employees, the average monthly Worker's Comp. premium.</t>
  </si>
  <si>
    <t>e. Other employee benefit programs.  These include premiums for medical benefits and any other employee benefit the employer pays a monthly premium per employee.</t>
  </si>
  <si>
    <t>OVERHEAD RATES</t>
  </si>
  <si>
    <t>Cost of Sales</t>
  </si>
  <si>
    <t>Billing Rate:</t>
  </si>
  <si>
    <r>
      <rPr>
        <b/>
        <sz val="11"/>
        <color theme="1"/>
        <rFont val="Calibri"/>
        <family val="2"/>
        <scheme val="minor"/>
      </rPr>
      <t>a.  COGS</t>
    </r>
    <r>
      <rPr>
        <sz val="11"/>
        <color theme="1"/>
        <rFont val="Calibri"/>
        <family val="2"/>
        <scheme val="minor"/>
      </rPr>
      <t xml:space="preserve"> (cost of goods sold), products you purchase or manufacture and place in inventory for sale, includes:</t>
    </r>
  </si>
  <si>
    <r>
      <rPr>
        <b/>
        <sz val="11"/>
        <color theme="1"/>
        <rFont val="Calibri"/>
        <family val="2"/>
        <scheme val="minor"/>
      </rPr>
      <t>COSS calculation:</t>
    </r>
    <r>
      <rPr>
        <sz val="11"/>
        <color theme="1"/>
        <rFont val="Calibri"/>
        <family val="2"/>
        <scheme val="minor"/>
      </rPr>
      <t xml:space="preserve">  a CPA charges $300 per hour, this hourly fee is broken down into the following:</t>
    </r>
  </si>
  <si>
    <r>
      <rPr>
        <b/>
        <sz val="11"/>
        <color theme="1"/>
        <rFont val="Calibri"/>
        <family val="2"/>
        <scheme val="minor"/>
      </rPr>
      <t>$105</t>
    </r>
    <r>
      <rPr>
        <sz val="11"/>
        <color theme="1"/>
        <rFont val="Calibri"/>
        <family val="2"/>
        <scheme val="minor"/>
      </rPr>
      <t xml:space="preserve"> retail auto parts charged to invoice.  Parts were purchased wholesale for $80, no sales tax paid.</t>
    </r>
  </si>
  <si>
    <t>Invoice Profit &amp; Loss:</t>
  </si>
  <si>
    <t>EXPENSES:  VARIALBE AND FIXED</t>
  </si>
  <si>
    <t>There are two types of expenses:  variable and fixed.</t>
  </si>
  <si>
    <r>
      <rPr>
        <b/>
        <sz val="11"/>
        <color theme="1"/>
        <rFont val="Calibri"/>
        <family val="2"/>
        <scheme val="minor"/>
      </rPr>
      <t>2. Fixed expenses</t>
    </r>
    <r>
      <rPr>
        <sz val="11"/>
        <color theme="1"/>
        <rFont val="Calibri"/>
        <family val="2"/>
        <scheme val="minor"/>
      </rPr>
      <t>, also called or indirect expenses, overhead expenses or OPEX, are operating expenses.</t>
    </r>
  </si>
  <si>
    <r>
      <rPr>
        <b/>
        <sz val="11"/>
        <color theme="1"/>
        <rFont val="Calibri"/>
        <family val="2"/>
        <scheme val="minor"/>
      </rPr>
      <t>1. Variable expenses</t>
    </r>
    <r>
      <rPr>
        <sz val="11"/>
        <color theme="1"/>
        <rFont val="Calibri"/>
        <family val="2"/>
        <scheme val="minor"/>
      </rPr>
      <t>, also called Direct Expenses include COGS (Cost of Goods Sold) and COSS (Cost of Services Sold).</t>
    </r>
  </si>
  <si>
    <t>a. All fixed expenses must be paid, regardless if you sold anything or not.</t>
  </si>
  <si>
    <t>a. A variable expense is only incurred when you sell a product or service.</t>
  </si>
  <si>
    <r>
      <rPr>
        <b/>
        <sz val="11"/>
        <rFont val="Calibri"/>
        <family val="2"/>
        <scheme val="minor"/>
      </rPr>
      <t xml:space="preserve">All items for sale </t>
    </r>
    <r>
      <rPr>
        <sz val="11"/>
        <rFont val="Calibri"/>
        <family val="2"/>
        <scheme val="minor"/>
      </rPr>
      <t>fall into one of two categories:  COGS and COSS:</t>
    </r>
  </si>
  <si>
    <r>
      <rPr>
        <b/>
        <sz val="11"/>
        <color theme="1"/>
        <rFont val="Calibri"/>
        <family val="2"/>
        <scheme val="minor"/>
      </rPr>
      <t>b. COSS</t>
    </r>
    <r>
      <rPr>
        <sz val="11"/>
        <color theme="1"/>
        <rFont val="Calibri"/>
        <family val="2"/>
        <scheme val="minor"/>
      </rPr>
      <t xml:space="preserve"> (cost of services sold), a business selling TIME.  This includes Attorney's, CPA's, Civil Engineers, etc.  Labor is not subject to sales tax, however some COSS transactions require the collection of applicable sales and/or excise tax, </t>
    </r>
    <r>
      <rPr>
        <b/>
        <sz val="11"/>
        <color theme="1"/>
        <rFont val="Calibri"/>
        <family val="2"/>
        <scheme val="minor"/>
      </rPr>
      <t>see the example in "c" below</t>
    </r>
    <r>
      <rPr>
        <sz val="11"/>
        <color theme="1"/>
        <rFont val="Calibri"/>
        <family val="2"/>
        <scheme val="minor"/>
      </rPr>
      <t>.</t>
    </r>
  </si>
  <si>
    <t>DESCRIPTION</t>
  </si>
  <si>
    <t>DIRECT COST                  TYPE OF SALE</t>
  </si>
  <si>
    <r>
      <rPr>
        <b/>
        <sz val="11"/>
        <color theme="1"/>
        <rFont val="Calibri"/>
        <family val="2"/>
        <scheme val="minor"/>
      </rPr>
      <t>COSS</t>
    </r>
    <r>
      <rPr>
        <sz val="11"/>
        <color theme="1"/>
        <rFont val="Calibri"/>
        <family val="2"/>
        <scheme val="minor"/>
      </rPr>
      <t xml:space="preserve">                                 Direct Labor</t>
    </r>
  </si>
  <si>
    <r>
      <rPr>
        <b/>
        <sz val="11"/>
        <color theme="1"/>
        <rFont val="Calibri"/>
        <family val="2"/>
        <scheme val="minor"/>
      </rPr>
      <t>LOB</t>
    </r>
    <r>
      <rPr>
        <sz val="11"/>
        <color theme="1"/>
        <rFont val="Calibri"/>
        <family val="2"/>
        <scheme val="minor"/>
      </rPr>
      <t xml:space="preserve"> (Line of Business): track product lines, sales trends, effectiveness of marketing campaigns, etc.</t>
    </r>
  </si>
  <si>
    <r>
      <rPr>
        <b/>
        <sz val="11"/>
        <color theme="1"/>
        <rFont val="Calibri"/>
        <family val="2"/>
        <scheme val="minor"/>
      </rPr>
      <t>Products</t>
    </r>
    <r>
      <rPr>
        <sz val="11"/>
        <color theme="1"/>
        <rFont val="Calibri"/>
        <family val="2"/>
        <scheme val="minor"/>
      </rPr>
      <t xml:space="preserve"> - may include part/product name, part number, model number, size, color, etc.</t>
    </r>
  </si>
  <si>
    <r>
      <rPr>
        <b/>
        <sz val="11"/>
        <color theme="1"/>
        <rFont val="Calibri"/>
        <family val="2"/>
        <scheme val="minor"/>
      </rPr>
      <t>Service</t>
    </r>
    <r>
      <rPr>
        <sz val="11"/>
        <color theme="1"/>
        <rFont val="Calibri"/>
        <family val="2"/>
        <scheme val="minor"/>
      </rPr>
      <t xml:space="preserve"> - a description of the direct labor function.</t>
    </r>
  </si>
  <si>
    <r>
      <rPr>
        <b/>
        <sz val="11"/>
        <color theme="1"/>
        <rFont val="Calibri"/>
        <family val="2"/>
        <scheme val="minor"/>
      </rPr>
      <t>DISCRIPTION</t>
    </r>
    <r>
      <rPr>
        <sz val="11"/>
        <color theme="1"/>
        <rFont val="Calibri"/>
        <family val="2"/>
        <scheme val="minor"/>
      </rPr>
      <t xml:space="preserve"> of products and/or services:</t>
    </r>
  </si>
  <si>
    <r>
      <rPr>
        <b/>
        <sz val="11"/>
        <color theme="1"/>
        <rFont val="Calibri"/>
        <family val="2"/>
        <scheme val="minor"/>
      </rPr>
      <t>UNIT COSTS:</t>
    </r>
    <r>
      <rPr>
        <sz val="11"/>
        <color theme="1"/>
        <rFont val="Calibri"/>
        <family val="2"/>
        <scheme val="minor"/>
      </rPr>
      <t xml:space="preserve"> enter the unit cost for each product and/or service listed.  This is your cost to buy the products you have for sale, or the raw materials and/or parts to manufacture the products you have for sale.</t>
    </r>
  </si>
  <si>
    <t>PRODUCTS:</t>
  </si>
  <si>
    <r>
      <rPr>
        <b/>
        <sz val="11"/>
        <color theme="1"/>
        <rFont val="Calibri"/>
        <family val="2"/>
        <scheme val="minor"/>
      </rPr>
      <t>UNITS SOLD</t>
    </r>
    <r>
      <rPr>
        <sz val="11"/>
        <color theme="1"/>
        <rFont val="Calibri"/>
        <family val="2"/>
        <scheme val="minor"/>
      </rPr>
      <t xml:space="preserve">: an existing business will use their average monthly sales for each item listed.  For a pre-venture business, you will enter your best estimate for each line item.  </t>
    </r>
  </si>
  <si>
    <t>PRODUCTS &amp; DIRECT LABOR</t>
  </si>
  <si>
    <t>PRODUCTS &amp; DIRECT LABOR:</t>
  </si>
  <si>
    <t>UNIT   COSTS</t>
  </si>
  <si>
    <t>UNITS   SOLD</t>
  </si>
  <si>
    <t>DIRECT LABOR HOURS</t>
  </si>
  <si>
    <r>
      <rPr>
        <b/>
        <sz val="11"/>
        <color theme="1"/>
        <rFont val="Calibri"/>
        <family val="2"/>
        <scheme val="minor"/>
      </rPr>
      <t>DIRECT LABOR HOURS</t>
    </r>
    <r>
      <rPr>
        <sz val="11"/>
        <color theme="1"/>
        <rFont val="Calibri"/>
        <family val="2"/>
        <scheme val="minor"/>
      </rPr>
      <t>: enter direct labor hours using a decimal format.  A 1:45 direct labor function for a specific task would be entered as "1.75".</t>
    </r>
  </si>
  <si>
    <t>TOTAL DIRECT LABOR</t>
  </si>
  <si>
    <t xml:space="preserve">REVIEW: </t>
  </si>
  <si>
    <r>
      <rPr>
        <b/>
        <sz val="11"/>
        <color theme="1"/>
        <rFont val="Calibri"/>
        <family val="2"/>
        <scheme val="minor"/>
      </rPr>
      <t>TOTAL COGS</t>
    </r>
    <r>
      <rPr>
        <sz val="11"/>
        <color theme="1"/>
        <rFont val="Calibri"/>
        <family val="2"/>
        <scheme val="minor"/>
      </rPr>
      <t>: equals unit cost times units sold for each line item.</t>
    </r>
  </si>
  <si>
    <r>
      <rPr>
        <b/>
        <sz val="11"/>
        <color theme="1"/>
        <rFont val="Calibri"/>
        <family val="2"/>
        <scheme val="minor"/>
      </rPr>
      <t>TOTAL DIRECT LABOR</t>
    </r>
    <r>
      <rPr>
        <sz val="11"/>
        <color theme="1"/>
        <rFont val="Calibri"/>
        <family val="2"/>
        <scheme val="minor"/>
      </rPr>
      <t>: equals direct labor hours times the blended direct labor hourly rate calculated in the Labor Calculator worksheet.</t>
    </r>
  </si>
  <si>
    <r>
      <rPr>
        <b/>
        <sz val="11"/>
        <color theme="1"/>
        <rFont val="Calibri"/>
        <family val="2"/>
        <scheme val="minor"/>
      </rPr>
      <t>TOTAL DIRECT COSTS</t>
    </r>
    <r>
      <rPr>
        <sz val="11"/>
        <color theme="1"/>
        <rFont val="Calibri"/>
        <family val="2"/>
        <scheme val="minor"/>
      </rPr>
      <t>: roll up of all Total COGS and Direct Labor expense.</t>
    </r>
  </si>
  <si>
    <t>DIRECT LABOR AUDIT</t>
  </si>
  <si>
    <t>Labor Calculator Direct Labor Hours:</t>
  </si>
  <si>
    <t>COGS &amp; COSS Total Direct Labor Hours:</t>
  </si>
  <si>
    <t>OPEX accounts include:</t>
  </si>
  <si>
    <r>
      <rPr>
        <b/>
        <sz val="11"/>
        <color theme="1"/>
        <rFont val="Calibri"/>
        <family val="2"/>
        <scheme val="minor"/>
      </rPr>
      <t xml:space="preserve">All OPEX </t>
    </r>
    <r>
      <rPr>
        <sz val="11"/>
        <color theme="1"/>
        <rFont val="Calibri"/>
        <family val="2"/>
        <scheme val="minor"/>
      </rPr>
      <t>have one very important thing in common - you have to pay each of these monthly operating expenses, regardless if sell anything or not.</t>
    </r>
  </si>
  <si>
    <r>
      <rPr>
        <b/>
        <sz val="11"/>
        <color theme="1"/>
        <rFont val="Calibri"/>
        <family val="2"/>
        <scheme val="minor"/>
      </rPr>
      <t>The OPEX worksheet</t>
    </r>
    <r>
      <rPr>
        <sz val="11"/>
        <color theme="1"/>
        <rFont val="Calibri"/>
        <family val="2"/>
        <scheme val="minor"/>
      </rPr>
      <t xml:space="preserve"> includes a complete list of operating expense labels that can used or overwritten.  Your entries should be reflect the usual and customary invoice total for each OPEX listed, in order to provide a clear understanding of your total operating costs.</t>
    </r>
  </si>
  <si>
    <r>
      <rPr>
        <b/>
        <sz val="11"/>
        <color theme="1"/>
        <rFont val="Calibri"/>
        <family val="2"/>
        <scheme val="minor"/>
      </rPr>
      <t>Payroll Expense:</t>
    </r>
    <r>
      <rPr>
        <sz val="11"/>
        <color theme="1"/>
        <rFont val="Calibri"/>
        <family val="2"/>
        <scheme val="minor"/>
      </rPr>
      <t xml:space="preserve">  the work you completed in the </t>
    </r>
    <r>
      <rPr>
        <b/>
        <sz val="11"/>
        <color theme="1"/>
        <rFont val="Calibri"/>
        <family val="2"/>
        <scheme val="minor"/>
      </rPr>
      <t>Labor Calculator</t>
    </r>
    <r>
      <rPr>
        <sz val="11"/>
        <color theme="1"/>
        <rFont val="Calibri"/>
        <family val="2"/>
        <scheme val="minor"/>
      </rPr>
      <t xml:space="preserve"> worksheet is automatically entered into the OPEX worksheet, under </t>
    </r>
    <r>
      <rPr>
        <b/>
        <sz val="11"/>
        <color theme="1"/>
        <rFont val="Calibri"/>
        <family val="2"/>
        <scheme val="minor"/>
      </rPr>
      <t xml:space="preserve">G&amp;A Labor Expense.  </t>
    </r>
    <r>
      <rPr>
        <sz val="11"/>
        <color theme="1"/>
        <rFont val="Calibri"/>
        <family val="2"/>
        <scheme val="minor"/>
      </rPr>
      <t xml:space="preserve">The </t>
    </r>
    <r>
      <rPr>
        <b/>
        <sz val="11"/>
        <color theme="1"/>
        <rFont val="Calibri"/>
        <family val="2"/>
        <scheme val="minor"/>
      </rPr>
      <t>G&amp;A Labor Expense</t>
    </r>
    <r>
      <rPr>
        <sz val="11"/>
        <color theme="1"/>
        <rFont val="Calibri"/>
        <family val="2"/>
        <scheme val="minor"/>
      </rPr>
      <t xml:space="preserve"> is a "weighted" total and includes wages, employer's payroll tax, and benefit expense. </t>
    </r>
  </si>
  <si>
    <t xml:space="preserve">When completed, proceed to SALES OVERVIEW and analysis </t>
  </si>
  <si>
    <t>When completed, proceed to LABOR CALCULATOR OVERVIEW and instructions</t>
  </si>
  <si>
    <t>When completed, proceed to EXPENSES: VARIABLE AND FIXED</t>
  </si>
  <si>
    <t>Proceed to COGS &amp; COSS OVERVIEW and instructions.</t>
  </si>
  <si>
    <t>When completed, proceed to OPEX OVERVIEW and instructions</t>
  </si>
  <si>
    <r>
      <rPr>
        <b/>
        <sz val="11"/>
        <color theme="1"/>
        <rFont val="Calibri"/>
        <family val="2"/>
        <scheme val="minor"/>
      </rPr>
      <t>Note:</t>
    </r>
    <r>
      <rPr>
        <sz val="11"/>
        <color theme="1"/>
        <rFont val="Calibri"/>
        <family val="2"/>
        <scheme val="minor"/>
      </rPr>
      <t xml:space="preserve"> most Users of this workbook leave the labels as written at least through one billing cycle.  Afterwards, they remove any unused OPEX labels.</t>
    </r>
  </si>
  <si>
    <t xml:space="preserve">   GROSS PROFIT MARGIN</t>
  </si>
  <si>
    <r>
      <rPr>
        <b/>
        <sz val="11"/>
        <color theme="1"/>
        <rFont val="Calibri"/>
        <family val="2"/>
        <scheme val="minor"/>
      </rPr>
      <t>NOTE</t>
    </r>
    <r>
      <rPr>
        <sz val="11"/>
        <color theme="1"/>
        <rFont val="Calibri"/>
        <family val="2"/>
        <scheme val="minor"/>
      </rPr>
      <t>:  wholesale gross profit margins range from 20% to as high as 35%.</t>
    </r>
  </si>
  <si>
    <r>
      <rPr>
        <b/>
        <sz val="11"/>
        <color theme="1"/>
        <rFont val="Calibri"/>
        <family val="2"/>
        <scheme val="minor"/>
      </rPr>
      <t>4. FINAL PRICING: UPDATE AS NEEDED.</t>
    </r>
    <r>
      <rPr>
        <sz val="11"/>
        <color theme="1"/>
        <rFont val="Calibri"/>
        <family val="2"/>
        <scheme val="minor"/>
      </rPr>
      <t xml:space="preserve">  There may be an instance where you need to increase or decrease the </t>
    </r>
    <r>
      <rPr>
        <b/>
        <sz val="11"/>
        <color theme="1"/>
        <rFont val="Calibri"/>
        <family val="2"/>
        <scheme val="minor"/>
      </rPr>
      <t>UPDATED</t>
    </r>
    <r>
      <rPr>
        <sz val="11"/>
        <color theme="1"/>
        <rFont val="Calibri"/>
        <family val="2"/>
        <scheme val="minor"/>
      </rPr>
      <t xml:space="preserve"> sales price of a specific product or service due to competition or other reason.  You can do it here, without affecting any other product or service pricing.</t>
    </r>
  </si>
  <si>
    <r>
      <rPr>
        <b/>
        <sz val="11"/>
        <color theme="1"/>
        <rFont val="Calibri"/>
        <family val="2"/>
        <scheme val="minor"/>
      </rPr>
      <t>1. Enter your current or proposed</t>
    </r>
    <r>
      <rPr>
        <sz val="11"/>
        <color theme="1"/>
        <rFont val="Calibri"/>
        <family val="2"/>
        <scheme val="minor"/>
      </rPr>
      <t xml:space="preserve"> pricing for all of the Wholesale &amp; Retail products and/or Services listed.  </t>
    </r>
  </si>
  <si>
    <r>
      <rPr>
        <b/>
        <sz val="11"/>
        <color theme="1"/>
        <rFont val="Calibri"/>
        <family val="2"/>
        <scheme val="minor"/>
      </rPr>
      <t>NOTE</t>
    </r>
    <r>
      <rPr>
        <sz val="11"/>
        <color theme="1"/>
        <rFont val="Calibri"/>
        <family val="2"/>
        <scheme val="minor"/>
      </rPr>
      <t xml:space="preserve">: this will set the "benchmark" for you to update your </t>
    </r>
    <r>
      <rPr>
        <b/>
        <sz val="11"/>
        <color theme="1"/>
        <rFont val="Calibri"/>
        <family val="2"/>
        <scheme val="minor"/>
      </rPr>
      <t>CURRENT</t>
    </r>
    <r>
      <rPr>
        <sz val="11"/>
        <color theme="1"/>
        <rFont val="Calibri"/>
        <family val="2"/>
        <scheme val="minor"/>
      </rPr>
      <t xml:space="preserve"> pricing with </t>
    </r>
    <r>
      <rPr>
        <b/>
        <sz val="11"/>
        <color theme="1"/>
        <rFont val="Calibri"/>
        <family val="2"/>
        <scheme val="minor"/>
      </rPr>
      <t>UPDATED</t>
    </r>
    <r>
      <rPr>
        <sz val="11"/>
        <color theme="1"/>
        <rFont val="Calibri"/>
        <family val="2"/>
        <scheme val="minor"/>
      </rPr>
      <t xml:space="preserve"> pricing that may increase, decrease or not change, depending on the application of industry GPM's and </t>
    </r>
    <r>
      <rPr>
        <b/>
        <sz val="11"/>
        <color theme="1"/>
        <rFont val="Calibri"/>
        <family val="2"/>
        <scheme val="minor"/>
      </rPr>
      <t>DIRECT LABOR OVERHHEAD RATE.</t>
    </r>
  </si>
  <si>
    <r>
      <rPr>
        <b/>
        <sz val="11"/>
        <color theme="1"/>
        <rFont val="Calibri"/>
        <family val="2"/>
        <scheme val="minor"/>
      </rPr>
      <t>2. GROSS PROFIT MARGIN inputs</t>
    </r>
    <r>
      <rPr>
        <sz val="11"/>
        <color theme="1"/>
        <rFont val="Calibri"/>
        <family val="2"/>
        <scheme val="minor"/>
      </rPr>
      <t>:</t>
    </r>
  </si>
  <si>
    <r>
      <rPr>
        <b/>
        <sz val="11"/>
        <color theme="1"/>
        <rFont val="Calibri"/>
        <family val="2"/>
        <scheme val="minor"/>
      </rPr>
      <t>Retail GPM:</t>
    </r>
    <r>
      <rPr>
        <sz val="11"/>
        <color theme="1"/>
        <rFont val="Calibri"/>
        <family val="2"/>
        <scheme val="minor"/>
      </rPr>
      <t xml:space="preserve"> based on your research, enter the percentage in the </t>
    </r>
    <r>
      <rPr>
        <b/>
        <sz val="11"/>
        <color theme="1"/>
        <rFont val="Calibri"/>
        <family val="2"/>
        <scheme val="minor"/>
      </rPr>
      <t>RETAIL</t>
    </r>
    <r>
      <rPr>
        <sz val="11"/>
        <color theme="1"/>
        <rFont val="Calibri"/>
        <family val="2"/>
        <scheme val="minor"/>
      </rPr>
      <t xml:space="preserve"> cell.</t>
    </r>
  </si>
  <si>
    <r>
      <rPr>
        <b/>
        <sz val="11"/>
        <color theme="1"/>
        <rFont val="Calibri"/>
        <family val="2"/>
        <scheme val="minor"/>
      </rPr>
      <t>Wholesale GPM</t>
    </r>
    <r>
      <rPr>
        <sz val="11"/>
        <color theme="1"/>
        <rFont val="Calibri"/>
        <family val="2"/>
        <scheme val="minor"/>
      </rPr>
      <t>: rule of thumb - start with 50% of your retail GPM, can run as high as 75%.</t>
    </r>
  </si>
  <si>
    <r>
      <rPr>
        <b/>
        <sz val="11"/>
        <color theme="1"/>
        <rFont val="Calibri"/>
        <family val="2"/>
        <scheme val="minor"/>
      </rPr>
      <t>3. DIRECT LABOR OVERHEAD RATE</t>
    </r>
    <r>
      <rPr>
        <sz val="11"/>
        <color theme="1"/>
        <rFont val="Calibri"/>
        <family val="2"/>
        <scheme val="minor"/>
      </rPr>
      <t xml:space="preserve"> is applied to your hourly inhouse direct labor expense to set your external or "Shop" hourly labor rate.  </t>
    </r>
  </si>
  <si>
    <r>
      <t xml:space="preserve"> If yours is not listed, do an internet search using </t>
    </r>
    <r>
      <rPr>
        <i/>
        <sz val="11"/>
        <color theme="1"/>
        <rFont val="Calibri"/>
        <family val="2"/>
        <scheme val="minor"/>
      </rPr>
      <t>"your industry gross profit margin"</t>
    </r>
    <r>
      <rPr>
        <sz val="11"/>
        <color theme="1"/>
        <rFont val="Calibri"/>
        <family val="2"/>
        <scheme val="minor"/>
      </rPr>
      <t xml:space="preserve">.  </t>
    </r>
    <r>
      <rPr>
        <b/>
        <sz val="11"/>
        <color theme="1"/>
        <rFont val="Calibri"/>
        <family val="2"/>
        <scheme val="minor"/>
      </rPr>
      <t xml:space="preserve">Example </t>
    </r>
    <r>
      <rPr>
        <sz val="11"/>
        <color theme="1"/>
        <rFont val="Calibri"/>
        <family val="2"/>
        <scheme val="minor"/>
      </rPr>
      <t xml:space="preserve">- a remodel Contractor would enter </t>
    </r>
    <r>
      <rPr>
        <i/>
        <sz val="11"/>
        <color theme="1"/>
        <rFont val="Calibri"/>
        <family val="2"/>
        <scheme val="minor"/>
      </rPr>
      <t>"remodel contractor gross profit margin"</t>
    </r>
    <r>
      <rPr>
        <sz val="11"/>
        <color theme="1"/>
        <rFont val="Calibri"/>
        <family val="2"/>
        <scheme val="minor"/>
      </rPr>
      <t>.</t>
    </r>
  </si>
  <si>
    <r>
      <rPr>
        <b/>
        <sz val="11"/>
        <color theme="1"/>
        <rFont val="Calibri"/>
        <family val="2"/>
        <scheme val="minor"/>
      </rPr>
      <t>The Sales worksheet</t>
    </r>
    <r>
      <rPr>
        <sz val="11"/>
        <color theme="1"/>
        <rFont val="Calibri"/>
        <family val="2"/>
        <scheme val="minor"/>
      </rPr>
      <t xml:space="preserve"> is a static report that combines elements of the </t>
    </r>
    <r>
      <rPr>
        <b/>
        <sz val="11"/>
        <color theme="1"/>
        <rFont val="Calibri"/>
        <family val="2"/>
        <scheme val="minor"/>
      </rPr>
      <t>COGS</t>
    </r>
    <r>
      <rPr>
        <sz val="11"/>
        <color theme="1"/>
        <rFont val="Calibri"/>
        <family val="2"/>
        <scheme val="minor"/>
      </rPr>
      <t xml:space="preserve"> and </t>
    </r>
    <r>
      <rPr>
        <b/>
        <sz val="11"/>
        <color theme="1"/>
        <rFont val="Calibri"/>
        <family val="2"/>
        <scheme val="minor"/>
      </rPr>
      <t>Pricing Structure</t>
    </r>
    <r>
      <rPr>
        <sz val="11"/>
        <color theme="1"/>
        <rFont val="Calibri"/>
        <family val="2"/>
        <scheme val="minor"/>
      </rPr>
      <t xml:space="preserve"> worksheets to display your overall sales and revenue activity.  This data is then condensed and reported in the P&amp;L worksheet.</t>
    </r>
  </si>
  <si>
    <r>
      <rPr>
        <b/>
        <sz val="11"/>
        <rFont val="Calibri"/>
        <family val="2"/>
        <scheme val="minor"/>
      </rPr>
      <t>If you find yourself</t>
    </r>
    <r>
      <rPr>
        <sz val="11"/>
        <rFont val="Calibri"/>
        <family val="2"/>
        <scheme val="minor"/>
      </rPr>
      <t xml:space="preserve"> with significant adjustments to your</t>
    </r>
    <r>
      <rPr>
        <b/>
        <sz val="11"/>
        <rFont val="Calibri"/>
        <family val="2"/>
        <scheme val="minor"/>
      </rPr>
      <t xml:space="preserve"> current</t>
    </r>
    <r>
      <rPr>
        <sz val="11"/>
        <rFont val="Calibri"/>
        <family val="2"/>
        <scheme val="minor"/>
      </rPr>
      <t xml:space="preserve"> pricing compared to your </t>
    </r>
    <r>
      <rPr>
        <b/>
        <sz val="11"/>
        <rFont val="Calibri"/>
        <family val="2"/>
        <scheme val="minor"/>
      </rPr>
      <t>updated</t>
    </r>
    <r>
      <rPr>
        <sz val="11"/>
        <rFont val="Calibri"/>
        <family val="2"/>
        <scheme val="minor"/>
      </rPr>
      <t xml:space="preserve"> pricing (increases or decreases), please contact your Business Advisor before proceeding.  Your Business Advisor will assist you with developing a marketing strategy and plan to implement any  pricing changes.</t>
    </r>
  </si>
  <si>
    <t>If your P&amp;L indicates $0.00 profits, why would a Lender or Investor talk to you?  There is nothing left over to repay a loan or dividends.</t>
  </si>
  <si>
    <r>
      <rPr>
        <b/>
        <sz val="11"/>
        <color theme="1"/>
        <rFont val="Calibri"/>
        <family val="2"/>
        <scheme val="minor"/>
      </rPr>
      <t>A monthly P&amp;L</t>
    </r>
    <r>
      <rPr>
        <sz val="11"/>
        <color theme="1"/>
        <rFont val="Calibri"/>
        <family val="2"/>
        <scheme val="minor"/>
      </rPr>
      <t xml:space="preserve"> tells the story of the business:</t>
    </r>
  </si>
  <si>
    <t>PROFIT AND LOSS STATEMENT OVERVIEW</t>
  </si>
  <si>
    <t>PROFIT AND LOSS ANALYSIS</t>
  </si>
  <si>
    <t>FINANCIAL POSITION OVERVIEW</t>
  </si>
  <si>
    <t>FINANCIAL POSITION ANALYSIS</t>
  </si>
  <si>
    <r>
      <rPr>
        <b/>
        <sz val="11"/>
        <color theme="1"/>
        <rFont val="Calibri"/>
        <family val="2"/>
        <scheme val="minor"/>
      </rPr>
      <t>The FINANCIAL POSITION</t>
    </r>
    <r>
      <rPr>
        <sz val="11"/>
        <color theme="1"/>
        <rFont val="Calibri"/>
        <family val="2"/>
        <scheme val="minor"/>
      </rPr>
      <t xml:space="preserve"> worksheet is a combination executive level (abbreviated) P&amp;L and an analysis section that allows the User to create cause and affect driven scenarios.</t>
    </r>
  </si>
  <si>
    <t>MANAGEMENT TOOLS include:</t>
  </si>
  <si>
    <t>Other uses for FIXED COST COVERAGE:</t>
  </si>
  <si>
    <t>1. Budgeting:  calculate all of your OPEX increases, including G&amp;A labor for the next budget year.</t>
  </si>
  <si>
    <t>a. You now have an accurate count of additional sales required to meet this/these increases.</t>
  </si>
  <si>
    <t>b. Contemplating a product line expansion, input the costs to determine if the increase in sales is justified.</t>
  </si>
  <si>
    <t>Additional sales units required:</t>
  </si>
  <si>
    <t>Additional annual increase in sales:</t>
  </si>
  <si>
    <t>DIRECT LABOR</t>
  </si>
  <si>
    <t>OVERHEAD RATE</t>
  </si>
  <si>
    <r>
      <rPr>
        <b/>
        <sz val="11"/>
        <color theme="1"/>
        <rFont val="Calibri"/>
        <family val="2"/>
        <scheme val="minor"/>
      </rPr>
      <t>FIXED COST COVERAGE</t>
    </r>
    <r>
      <rPr>
        <sz val="11"/>
        <color theme="1"/>
        <rFont val="Calibri"/>
        <family val="2"/>
        <scheme val="minor"/>
      </rPr>
      <t xml:space="preserve"> is a formula process whereby you can estimate the cost in sales of an OPEX increase.  </t>
    </r>
  </si>
  <si>
    <r>
      <rPr>
        <b/>
        <sz val="11"/>
        <color theme="1"/>
        <rFont val="Calibri"/>
        <family val="2"/>
        <scheme val="minor"/>
      </rPr>
      <t>Example: if your FIXED COST COVERAGE</t>
    </r>
    <r>
      <rPr>
        <sz val="11"/>
        <color theme="1"/>
        <rFont val="Calibri"/>
        <family val="2"/>
        <scheme val="minor"/>
      </rPr>
      <t xml:space="preserve"> is $3.85 - "for every $1.00 increase, I need $3.85 in sales to cover the cost., or the purchase of a new asset.  Enter the target increase into both data entry cells to review current and updated coverage totals.</t>
    </r>
  </si>
  <si>
    <t>OVERHEAD RATE:</t>
  </si>
  <si>
    <t>Determines the percentage of each sale that pays your OPEX.  If 25% - $0.25 of every dollar in sales goes to pay your operating expenses.</t>
  </si>
  <si>
    <r>
      <rPr>
        <b/>
        <sz val="11"/>
        <color theme="1"/>
        <rFont val="Calibri"/>
        <family val="2"/>
        <scheme val="minor"/>
      </rPr>
      <t>Note</t>
    </r>
    <r>
      <rPr>
        <sz val="11"/>
        <color theme="1"/>
        <rFont val="Calibri"/>
        <family val="2"/>
        <scheme val="minor"/>
      </rPr>
      <t>:  your overhead rate is a prime method to  measure the efficiency of a business and it's Owners and managers.</t>
    </r>
  </si>
  <si>
    <t>REFERENCE MATERIALS</t>
  </si>
  <si>
    <r>
      <rPr>
        <b/>
        <sz val="11"/>
        <color theme="1"/>
        <rFont val="Calibri"/>
        <family val="2"/>
        <scheme val="minor"/>
      </rPr>
      <t>Links to articles</t>
    </r>
    <r>
      <rPr>
        <sz val="11"/>
        <color theme="1"/>
        <rFont val="Calibri"/>
        <family val="2"/>
        <scheme val="minor"/>
      </rPr>
      <t xml:space="preserve"> on margin &amp; markup, overhead rates.</t>
    </r>
  </si>
  <si>
    <r>
      <rPr>
        <b/>
        <sz val="11"/>
        <color theme="1"/>
        <rFont val="Calibri"/>
        <family val="2"/>
        <scheme val="minor"/>
      </rPr>
      <t>Link to a master</t>
    </r>
    <r>
      <rPr>
        <sz val="11"/>
        <color theme="1"/>
        <rFont val="Calibri"/>
        <family val="2"/>
        <scheme val="minor"/>
      </rPr>
      <t xml:space="preserve"> list of gross profit margins by industry.</t>
    </r>
  </si>
  <si>
    <r>
      <rPr>
        <b/>
        <sz val="11"/>
        <color theme="1"/>
        <rFont val="Calibri"/>
        <family val="2"/>
        <scheme val="minor"/>
      </rPr>
      <t>List of retail</t>
    </r>
    <r>
      <rPr>
        <sz val="11"/>
        <color theme="1"/>
        <rFont val="Calibri"/>
        <family val="2"/>
        <scheme val="minor"/>
      </rPr>
      <t xml:space="preserve"> gross profit margins by industry.</t>
    </r>
  </si>
  <si>
    <t>1. Notes Tab, includes:</t>
  </si>
  <si>
    <r>
      <rPr>
        <b/>
        <sz val="11"/>
        <color theme="1"/>
        <rFont val="Calibri"/>
        <family val="2"/>
        <scheme val="minor"/>
      </rPr>
      <t>2. Balance Sheet</t>
    </r>
    <r>
      <rPr>
        <sz val="11"/>
        <color theme="1"/>
        <rFont val="Calibri"/>
        <family val="2"/>
        <scheme val="minor"/>
      </rPr>
      <t xml:space="preserve"> - sample balance sheet with detail explanation of each segment.</t>
    </r>
  </si>
  <si>
    <r>
      <rPr>
        <b/>
        <sz val="11"/>
        <color theme="1"/>
        <rFont val="Calibri"/>
        <family val="2"/>
        <scheme val="minor"/>
      </rPr>
      <t>3. Min Wage</t>
    </r>
    <r>
      <rPr>
        <sz val="11"/>
        <color theme="1"/>
        <rFont val="Calibri"/>
        <family val="2"/>
        <scheme val="minor"/>
      </rPr>
      <t xml:space="preserve"> - California Fair Wage Act of 2016.</t>
    </r>
  </si>
  <si>
    <r>
      <rPr>
        <b/>
        <sz val="11"/>
        <color theme="1"/>
        <rFont val="Calibri"/>
        <family val="2"/>
        <scheme val="minor"/>
      </rPr>
      <t>Chart of annual</t>
    </r>
    <r>
      <rPr>
        <sz val="11"/>
        <color theme="1"/>
        <rFont val="Calibri"/>
        <family val="2"/>
        <scheme val="minor"/>
      </rPr>
      <t xml:space="preserve"> increases in the minimum wage for Tier I and Tier II employers.</t>
    </r>
  </si>
  <si>
    <r>
      <rPr>
        <b/>
        <sz val="11"/>
        <color theme="1"/>
        <rFont val="Calibri"/>
        <family val="2"/>
        <scheme val="minor"/>
      </rPr>
      <t>Indexing</t>
    </r>
    <r>
      <rPr>
        <sz val="11"/>
        <color theme="1"/>
        <rFont val="Calibri"/>
        <family val="2"/>
        <scheme val="minor"/>
      </rPr>
      <t xml:space="preserve"> beginning in 2023.</t>
    </r>
  </si>
  <si>
    <r>
      <rPr>
        <b/>
        <sz val="11"/>
        <color theme="1"/>
        <rFont val="Calibri"/>
        <family val="2"/>
        <scheme val="minor"/>
      </rPr>
      <t>Wage compression</t>
    </r>
    <r>
      <rPr>
        <sz val="11"/>
        <color theme="1"/>
        <rFont val="Calibri"/>
        <family val="2"/>
        <scheme val="minor"/>
      </rPr>
      <t xml:space="preserve"> for employees paid more than the minimum wage.</t>
    </r>
  </si>
  <si>
    <t>Instructions:</t>
  </si>
  <si>
    <t>To open all sections, hit the "2" in the upper-left corner on the same level as the column designators.  To close all sections, hit the "1".</t>
  </si>
  <si>
    <t>f. Retirement programs (SEP, 401K, etc.) enter the employer's contribution rate (%).</t>
  </si>
  <si>
    <r>
      <t>DIRECT LABOR AUDIT:</t>
    </r>
    <r>
      <rPr>
        <sz val="11"/>
        <color theme="1"/>
        <rFont val="Calibri"/>
        <family val="2"/>
        <scheme val="minor"/>
      </rPr>
      <t xml:space="preserve">  compares the direct labor hours entered in the </t>
    </r>
    <r>
      <rPr>
        <b/>
        <sz val="11"/>
        <color theme="1"/>
        <rFont val="Calibri"/>
        <family val="2"/>
        <scheme val="minor"/>
      </rPr>
      <t>Labor Calculator</t>
    </r>
    <r>
      <rPr>
        <sz val="11"/>
        <color theme="1"/>
        <rFont val="Calibri"/>
        <family val="2"/>
        <scheme val="minor"/>
      </rPr>
      <t xml:space="preserve"> worksheet to the direct labor hours entered in the </t>
    </r>
    <r>
      <rPr>
        <b/>
        <sz val="11"/>
        <color theme="1"/>
        <rFont val="Calibri"/>
        <family val="2"/>
        <scheme val="minor"/>
      </rPr>
      <t>COGS &amp; COSS</t>
    </r>
    <r>
      <rPr>
        <sz val="11"/>
        <color theme="1"/>
        <rFont val="Calibri"/>
        <family val="2"/>
        <scheme val="minor"/>
      </rPr>
      <t xml:space="preserve"> worksheet.  If there is a variance, review the </t>
    </r>
    <r>
      <rPr>
        <b/>
        <sz val="11"/>
        <color theme="1"/>
        <rFont val="Calibri"/>
        <family val="2"/>
        <scheme val="minor"/>
      </rPr>
      <t>Labor Calculator</t>
    </r>
    <r>
      <rPr>
        <sz val="11"/>
        <color theme="1"/>
        <rFont val="Calibri"/>
        <family val="2"/>
        <scheme val="minor"/>
      </rPr>
      <t xml:space="preserve"> worksheet.  If the direct labor hours are correct, adjust the </t>
    </r>
    <r>
      <rPr>
        <b/>
        <sz val="11"/>
        <color theme="1"/>
        <rFont val="Calibri"/>
        <family val="2"/>
        <scheme val="minor"/>
      </rPr>
      <t>DIRECT LABOR HOURS</t>
    </r>
    <r>
      <rPr>
        <sz val="11"/>
        <color theme="1"/>
        <rFont val="Calibri"/>
        <family val="2"/>
        <scheme val="minor"/>
      </rPr>
      <t xml:space="preserve"> in the </t>
    </r>
    <r>
      <rPr>
        <b/>
        <sz val="11"/>
        <color theme="1"/>
        <rFont val="Calibri"/>
        <family val="2"/>
        <scheme val="minor"/>
      </rPr>
      <t>COGS-COSS</t>
    </r>
    <r>
      <rPr>
        <sz val="11"/>
        <color theme="1"/>
        <rFont val="Calibri"/>
        <family val="2"/>
        <scheme val="minor"/>
      </rPr>
      <t xml:space="preserve"> worksheet until the variance is null.</t>
    </r>
  </si>
  <si>
    <t>When completed proceed to PRICING OVERVIEW and instructions.</t>
  </si>
  <si>
    <r>
      <rPr>
        <b/>
        <sz val="11"/>
        <color theme="1"/>
        <rFont val="Calibri"/>
        <family val="2"/>
        <scheme val="minor"/>
      </rPr>
      <t>Note:</t>
    </r>
    <r>
      <rPr>
        <sz val="11"/>
        <color theme="1"/>
        <rFont val="Calibri"/>
        <family val="2"/>
        <scheme val="minor"/>
      </rPr>
      <t xml:space="preserve"> in the markup world, it is customary to increase pricing 100% from Wholesaler to Retailer, who in turn increases the price an additional 100%.  However, you are working with </t>
    </r>
    <r>
      <rPr>
        <b/>
        <sz val="11"/>
        <color theme="1"/>
        <rFont val="Calibri"/>
        <family val="2"/>
        <scheme val="minor"/>
      </rPr>
      <t>margins</t>
    </r>
    <r>
      <rPr>
        <sz val="11"/>
        <color theme="1"/>
        <rFont val="Calibri"/>
        <family val="2"/>
        <scheme val="minor"/>
      </rPr>
      <t>, which are calculated differently.</t>
    </r>
  </si>
  <si>
    <r>
      <rPr>
        <b/>
        <sz val="11"/>
        <color theme="1"/>
        <rFont val="Calibri"/>
        <family val="2"/>
        <scheme val="minor"/>
      </rPr>
      <t>BREAKEVEN SALES</t>
    </r>
    <r>
      <rPr>
        <sz val="11"/>
        <color theme="1"/>
        <rFont val="Calibri"/>
        <family val="2"/>
        <scheme val="minor"/>
      </rPr>
      <t xml:space="preserve">: the amount of sales required to pay all expenses, but make no profit.  For a new business or an existing business launching a new LOB, reaching monthly </t>
    </r>
    <r>
      <rPr>
        <b/>
        <sz val="11"/>
        <color theme="1"/>
        <rFont val="Calibri"/>
        <family val="2"/>
        <scheme val="minor"/>
      </rPr>
      <t>BREAKEVEN</t>
    </r>
    <r>
      <rPr>
        <sz val="11"/>
        <color theme="1"/>
        <rFont val="Calibri"/>
        <family val="2"/>
        <scheme val="minor"/>
      </rPr>
      <t xml:space="preserve"> is your first goal.  Your next goal is to hit BREAKEVEN before the end of the month going forward.</t>
    </r>
  </si>
  <si>
    <t>c. You are considering a new capital asset, determine if the increase in sales justifies the expense.</t>
  </si>
  <si>
    <r>
      <rPr>
        <b/>
        <sz val="11"/>
        <color theme="1"/>
        <rFont val="Calibri"/>
        <family val="2"/>
        <scheme val="minor"/>
      </rPr>
      <t>New to Microsoft Excel</t>
    </r>
    <r>
      <rPr>
        <sz val="11"/>
        <color theme="1"/>
        <rFont val="Calibri"/>
        <family val="2"/>
        <scheme val="minor"/>
      </rPr>
      <t>, or an intermediate User?  The first two links are YouTube instructional videos:  Excel Beginners 1 (:32 minutes) and Excel Beginners 2 (:22 minutes).</t>
    </r>
  </si>
  <si>
    <r>
      <rPr>
        <b/>
        <sz val="11"/>
        <color theme="1"/>
        <rFont val="Calibri"/>
        <family val="2"/>
        <scheme val="minor"/>
      </rPr>
      <t>Link to Governor's</t>
    </r>
    <r>
      <rPr>
        <sz val="11"/>
        <color theme="1"/>
        <rFont val="Calibri"/>
        <family val="2"/>
        <scheme val="minor"/>
      </rPr>
      <t xml:space="preserve"> web site and detailed information on "The Act".</t>
    </r>
  </si>
  <si>
    <t>Net Profit Margin:</t>
  </si>
  <si>
    <t>Additional annual sales units required</t>
  </si>
  <si>
    <t>.</t>
  </si>
  <si>
    <t>To close an individual section, hit the "-".</t>
  </si>
  <si>
    <r>
      <t xml:space="preserve">START HERE: </t>
    </r>
    <r>
      <rPr>
        <sz val="11"/>
        <rFont val="Calibri"/>
        <family val="2"/>
        <scheme val="minor"/>
      </rPr>
      <t xml:space="preserve"> includes an overview and instructions for each worksheet within this workbook.  The left side is an overview of the respective worksheet.  The right side includes instructions to complete each data entry worksheet.</t>
    </r>
  </si>
  <si>
    <r>
      <rPr>
        <b/>
        <sz val="11"/>
        <color theme="1"/>
        <rFont val="Calibri"/>
        <family val="2"/>
        <scheme val="minor"/>
      </rPr>
      <t xml:space="preserve">Are you new to Microsoft Excel </t>
    </r>
    <r>
      <rPr>
        <sz val="11"/>
        <color theme="1"/>
        <rFont val="Calibri"/>
        <family val="2"/>
        <scheme val="minor"/>
      </rPr>
      <t xml:space="preserve">or an intermediate User?  Go to the </t>
    </r>
    <r>
      <rPr>
        <b/>
        <sz val="11"/>
        <color theme="1"/>
        <rFont val="Calibri"/>
        <family val="2"/>
        <scheme val="minor"/>
      </rPr>
      <t>Notes tab</t>
    </r>
    <r>
      <rPr>
        <sz val="11"/>
        <color theme="1"/>
        <rFont val="Calibri"/>
        <family val="2"/>
        <scheme val="minor"/>
      </rPr>
      <t>, the first two links are YouTube instructional videos:  Excel Beginners 1 (:32 minutes) and Excel Beginners 2 (:22 minutes).</t>
    </r>
  </si>
  <si>
    <r>
      <rPr>
        <b/>
        <sz val="11"/>
        <color theme="1"/>
        <rFont val="Calibri"/>
        <family val="2"/>
        <scheme val="minor"/>
      </rPr>
      <t>For existing businesses and pre-venture business planning</t>
    </r>
    <r>
      <rPr>
        <sz val="11"/>
        <color theme="1"/>
        <rFont val="Calibri"/>
        <family val="2"/>
        <scheme val="minor"/>
      </rPr>
      <t>, this workbook is designed to calculate cost and price structures, allowing the User to understand when to adjust pricing and to what levels.  In addition, the User will also learn:</t>
    </r>
  </si>
  <si>
    <t>Your industry's gross profit margin (GPM), the foundation of efficiency and growth.</t>
  </si>
  <si>
    <t>Understand the two major types of monthly (recurring) business expenses.</t>
  </si>
  <si>
    <t>What is "Breakeven" and how it fits into budgeting sales, expenses and growth.</t>
  </si>
  <si>
    <t>The more you use this Tool, the more you will learn what happens to each dollar that enters your business.</t>
  </si>
  <si>
    <r>
      <rPr>
        <b/>
        <sz val="11"/>
        <color theme="1"/>
        <rFont val="Calibri"/>
        <family val="2"/>
        <scheme val="minor"/>
      </rPr>
      <t>Monthly is recommended</t>
    </r>
    <r>
      <rPr>
        <sz val="11"/>
        <color theme="1"/>
        <rFont val="Calibri"/>
        <family val="2"/>
        <scheme val="minor"/>
      </rPr>
      <t>, this coincides with bank statements, billing from Vendors and billing your customers and clients.  Quarterly and annual reporting periods are used for analysis.</t>
    </r>
  </si>
  <si>
    <r>
      <rPr>
        <b/>
        <sz val="11"/>
        <rFont val="Calibri"/>
        <family val="2"/>
        <scheme val="minor"/>
      </rPr>
      <t>2. Calculates</t>
    </r>
    <r>
      <rPr>
        <sz val="11"/>
        <rFont val="Calibri"/>
        <family val="2"/>
        <scheme val="minor"/>
      </rPr>
      <t xml:space="preserve"> your COSS direct labor expense. (Consulting, Manufacturing, Construction businesses)</t>
    </r>
  </si>
  <si>
    <r>
      <rPr>
        <b/>
        <sz val="11"/>
        <color theme="1"/>
        <rFont val="Calibri"/>
        <family val="2"/>
        <scheme val="minor"/>
      </rPr>
      <t>Wholesale:</t>
    </r>
    <r>
      <rPr>
        <sz val="11"/>
        <color theme="1"/>
        <rFont val="Calibri"/>
        <family val="2"/>
        <scheme val="minor"/>
      </rPr>
      <t xml:space="preserve">  you are selling product(s) to a Retailer at a discount based on high quantities.  The Retailer collects and reports all sales tax collected from their sales.</t>
    </r>
  </si>
  <si>
    <r>
      <rPr>
        <b/>
        <sz val="11"/>
        <color theme="1"/>
        <rFont val="Calibri"/>
        <family val="2"/>
        <scheme val="minor"/>
      </rPr>
      <t>COSS Calculation</t>
    </r>
    <r>
      <rPr>
        <sz val="11"/>
        <color theme="1"/>
        <rFont val="Calibri"/>
        <family val="2"/>
        <scheme val="minor"/>
      </rPr>
      <t>: auto repair shop has an hourly shop rate of $160.</t>
    </r>
  </si>
  <si>
    <r>
      <rPr>
        <b/>
        <sz val="11"/>
        <color theme="1"/>
        <rFont val="Calibri"/>
        <family val="2"/>
        <scheme val="minor"/>
      </rPr>
      <t>$160</t>
    </r>
    <r>
      <rPr>
        <sz val="11"/>
        <color theme="1"/>
        <rFont val="Calibri"/>
        <family val="2"/>
        <scheme val="minor"/>
      </rPr>
      <t xml:space="preserve"> Hourly Shop Rate.</t>
    </r>
  </si>
  <si>
    <r>
      <rPr>
        <b/>
        <sz val="11"/>
        <color theme="1"/>
        <rFont val="Calibri"/>
        <family val="2"/>
        <scheme val="minor"/>
      </rPr>
      <t>c. Quasi-COSS/COGS:</t>
    </r>
    <r>
      <rPr>
        <sz val="11"/>
        <color theme="1"/>
        <rFont val="Calibri"/>
        <family val="2"/>
        <scheme val="minor"/>
      </rPr>
      <t xml:space="preserve">  this type of business includes auto repair, Plumber, PC Repair, Contractor's, etc.</t>
    </r>
  </si>
  <si>
    <r>
      <rPr>
        <b/>
        <sz val="11"/>
        <color theme="1"/>
        <rFont val="Calibri"/>
        <family val="2"/>
        <scheme val="minor"/>
      </rPr>
      <t>DIRECT COST column</t>
    </r>
    <r>
      <rPr>
        <sz val="11"/>
        <color theme="1"/>
        <rFont val="Calibri"/>
        <family val="2"/>
        <scheme val="minor"/>
      </rPr>
      <t>: use drop-down menus to select COGS (product) or COSS (service) to be listed.</t>
    </r>
  </si>
  <si>
    <r>
      <rPr>
        <b/>
        <sz val="11"/>
        <color theme="1"/>
        <rFont val="Calibri"/>
        <family val="2"/>
        <scheme val="minor"/>
      </rPr>
      <t>TYPE OF SALE</t>
    </r>
    <r>
      <rPr>
        <sz val="11"/>
        <color theme="1"/>
        <rFont val="Calibri"/>
        <family val="2"/>
        <scheme val="minor"/>
      </rPr>
      <t>: use drop-down menus to identify the type of sale:</t>
    </r>
  </si>
  <si>
    <t>Direct Labor Expense</t>
  </si>
  <si>
    <t>G&amp;A Labor Expense</t>
  </si>
  <si>
    <t>Advertising</t>
  </si>
  <si>
    <t>Bank Fees</t>
  </si>
  <si>
    <t>Communications</t>
  </si>
  <si>
    <t>Company Credit Cards</t>
  </si>
  <si>
    <t>Credit Card Processing Fees</t>
  </si>
  <si>
    <t>Equipment Rental, Office</t>
  </si>
  <si>
    <t>Insurance, Business</t>
  </si>
  <si>
    <t>Insurance, General Liability</t>
  </si>
  <si>
    <t>Interest Expense</t>
  </si>
  <si>
    <t>Licenses, Permits &amp; Fees</t>
  </si>
  <si>
    <t>Line of Credit</t>
  </si>
  <si>
    <t>Memberships, Dues &amp; Fees</t>
  </si>
  <si>
    <t>Miscellaneous (G&amp;A)</t>
  </si>
  <si>
    <t>Office Supplies</t>
  </si>
  <si>
    <t>Payroll Processing</t>
  </si>
  <si>
    <t>Professional Services</t>
  </si>
  <si>
    <t>R&amp;M, Shop Equipment</t>
  </si>
  <si>
    <t>Refuse Disposal</t>
  </si>
  <si>
    <t>Rent or Lease, Office</t>
  </si>
  <si>
    <t>Rent or Lease, Property (Yard)</t>
  </si>
  <si>
    <t>Rent or Lease, Shop</t>
  </si>
  <si>
    <t>Rent or Lease, Shop Equipment</t>
  </si>
  <si>
    <t>Rent or Lease, Storage Unit</t>
  </si>
  <si>
    <t>Repair and Maintenance G&amp;A</t>
  </si>
  <si>
    <t>Shop Supplies</t>
  </si>
  <si>
    <t>Travel, Meals and Entertainment</t>
  </si>
  <si>
    <t>Utilities, Commercial Power</t>
  </si>
  <si>
    <t>Utilities, Water and Sewer</t>
  </si>
  <si>
    <t>Vehicle Expense, Fuel, Parking, Tolls</t>
  </si>
  <si>
    <t>Vehicle Expense, Lease/Loan</t>
  </si>
  <si>
    <t>Vehicle Expense, R&amp;M</t>
  </si>
  <si>
    <t>STEP 5a</t>
  </si>
  <si>
    <t>Breakeven Hourly:</t>
  </si>
  <si>
    <t>Shop Rate Adjustment:</t>
  </si>
  <si>
    <t>`</t>
  </si>
  <si>
    <t>TM</t>
  </si>
  <si>
    <t>Time &amp; Materials</t>
  </si>
  <si>
    <r>
      <t xml:space="preserve">TM                                     </t>
    </r>
    <r>
      <rPr>
        <sz val="11"/>
        <color theme="1"/>
        <rFont val="Calibri"/>
        <family val="2"/>
        <scheme val="minor"/>
      </rPr>
      <t>Time &amp; Materials</t>
    </r>
  </si>
  <si>
    <t>Note:</t>
  </si>
  <si>
    <t>"TM" and "Time &amp; Materials" sections will be shaded in yellow to identify TM entries.</t>
  </si>
  <si>
    <t>"COSS" and "Direct Labor"  selections will be shaded in blue to identify COSS entries.</t>
  </si>
  <si>
    <r>
      <t xml:space="preserve">Time &amp; materials </t>
    </r>
    <r>
      <rPr>
        <sz val="11"/>
        <rFont val="Calibri"/>
        <family val="2"/>
        <scheme val="minor"/>
      </rPr>
      <t>entries are usually completed Contractor and construction businesses.</t>
    </r>
  </si>
  <si>
    <t>To open an individual section, hit the "+" on the left side.</t>
  </si>
  <si>
    <t>©  Copyright 2021, by Steven Lamb</t>
  </si>
  <si>
    <t>Start with "WORKBOOK OVERVIEW"</t>
  </si>
  <si>
    <t>2024 Cost &amp; Price Structure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</si>
</sst>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7" formatCode="&quot;$&quot;#,##0.00_);\(&quot;$&quot;#,##0.00\)"/>
    <numFmt numFmtId="8" formatCode="&quot;$&quot;#,##0.00_);[Red]\(&quot;$&quot;#,##0.00\)"/>
    <numFmt numFmtId="164" formatCode="\$#,##0_);[Red]&quot;($&quot;#,##0\)"/>
    <numFmt numFmtId="165" formatCode="#,##0.0000"/>
    <numFmt numFmtId="166" formatCode="0.00%_);[Red]\(0.00%\)"/>
  </numFmts>
  <fonts count="58" x14ac:knownFonts="1">
    <font>
      <sz val="11"/>
      <color theme="1"/>
      <name val="Calibri"/>
      <family val="2"/>
      <scheme val="minor"/>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b/>
      <sz val="16"/>
      <color rgb="FF0000CC"/>
      <name val="Calibri"/>
      <family val="2"/>
      <scheme val="minor"/>
    </font>
    <font>
      <sz val="11"/>
      <color indexed="8"/>
      <name val="Calibri"/>
      <family val="2"/>
      <scheme val="minor"/>
    </font>
    <font>
      <b/>
      <sz val="11"/>
      <color rgb="FF0000CC"/>
      <name val="Calibri"/>
      <family val="2"/>
      <scheme val="minor"/>
    </font>
    <font>
      <b/>
      <sz val="11"/>
      <color rgb="FFFF0000"/>
      <name val="Calibri"/>
      <family val="2"/>
      <scheme val="minor"/>
    </font>
    <font>
      <sz val="8"/>
      <name val="Calibri"/>
      <family val="2"/>
      <scheme val="minor"/>
    </font>
    <font>
      <b/>
      <sz val="12"/>
      <color rgb="FF0000CC"/>
      <name val="Calibri"/>
      <family val="2"/>
      <scheme val="minor"/>
    </font>
    <font>
      <b/>
      <sz val="12"/>
      <color theme="0"/>
      <name val="Calibri"/>
      <family val="2"/>
      <scheme val="minor"/>
    </font>
    <font>
      <b/>
      <sz val="18"/>
      <color theme="0"/>
      <name val="Calibri"/>
      <family val="2"/>
      <scheme val="minor"/>
    </font>
    <font>
      <sz val="11"/>
      <color theme="0"/>
      <name val="Calibri"/>
      <family val="2"/>
      <scheme val="minor"/>
    </font>
    <font>
      <sz val="11"/>
      <color rgb="FF0000CC"/>
      <name val="Calibri"/>
      <family val="2"/>
      <scheme val="minor"/>
    </font>
    <font>
      <b/>
      <u val="double"/>
      <sz val="12"/>
      <color theme="1"/>
      <name val="Calibri"/>
      <family val="2"/>
      <scheme val="minor"/>
    </font>
    <font>
      <b/>
      <u/>
      <sz val="12"/>
      <color theme="1"/>
      <name val="Calibri"/>
      <family val="2"/>
      <scheme val="minor"/>
    </font>
    <font>
      <u/>
      <sz val="12"/>
      <color theme="1"/>
      <name val="Calibri"/>
      <family val="2"/>
      <scheme val="minor"/>
    </font>
    <font>
      <b/>
      <sz val="16"/>
      <color rgb="FFFF0000"/>
      <name val="Calibri"/>
      <family val="2"/>
      <scheme val="minor"/>
    </font>
    <font>
      <b/>
      <sz val="11"/>
      <name val="Calibri"/>
      <family val="2"/>
      <scheme val="minor"/>
    </font>
    <font>
      <sz val="11"/>
      <color rgb="FFFF0000"/>
      <name val="Calibri"/>
      <family val="2"/>
      <scheme val="minor"/>
    </font>
    <font>
      <b/>
      <sz val="14"/>
      <color rgb="FFFF0000"/>
      <name val="Calibri"/>
      <family val="2"/>
      <scheme val="minor"/>
    </font>
    <font>
      <sz val="11"/>
      <name val="Calibri"/>
      <family val="2"/>
      <scheme val="minor"/>
    </font>
    <font>
      <b/>
      <sz val="12"/>
      <color rgb="FF0000FF"/>
      <name val="Calibri"/>
      <family val="2"/>
      <scheme val="minor"/>
    </font>
    <font>
      <sz val="11"/>
      <color rgb="FF0000FF"/>
      <name val="Calibri"/>
      <family val="2"/>
      <scheme val="minor"/>
    </font>
    <font>
      <b/>
      <sz val="16"/>
      <color rgb="FF0000FF"/>
      <name val="Calibri"/>
      <family val="2"/>
      <scheme val="minor"/>
    </font>
    <font>
      <b/>
      <sz val="11"/>
      <color rgb="FF0000FF"/>
      <name val="Calibri"/>
      <family val="2"/>
      <scheme val="minor"/>
    </font>
    <font>
      <b/>
      <i/>
      <sz val="11"/>
      <name val="Calibri"/>
      <family val="2"/>
      <scheme val="minor"/>
    </font>
    <font>
      <u/>
      <sz val="11"/>
      <color rgb="FF0000FF"/>
      <name val="Calibri"/>
      <family val="2"/>
      <scheme val="minor"/>
    </font>
    <font>
      <b/>
      <sz val="16"/>
      <name val="Calibri"/>
      <family val="2"/>
      <scheme val="minor"/>
    </font>
    <font>
      <b/>
      <sz val="11"/>
      <color rgb="FF000000"/>
      <name val="Calibri"/>
      <family val="2"/>
      <scheme val="minor"/>
    </font>
    <font>
      <sz val="10"/>
      <color theme="1"/>
      <name val="Calibri"/>
      <family val="2"/>
      <scheme val="minor"/>
    </font>
    <font>
      <b/>
      <sz val="10"/>
      <color theme="1"/>
      <name val="Calibri"/>
      <family val="2"/>
      <scheme val="minor"/>
    </font>
    <font>
      <b/>
      <sz val="10"/>
      <color rgb="FF0000CC"/>
      <name val="Calibri"/>
      <family val="2"/>
      <scheme val="minor"/>
    </font>
    <font>
      <b/>
      <sz val="10"/>
      <color theme="0"/>
      <name val="Calibri"/>
      <family val="2"/>
      <scheme val="minor"/>
    </font>
    <font>
      <b/>
      <sz val="10"/>
      <name val="Calibri"/>
      <family val="2"/>
      <scheme val="minor"/>
    </font>
    <font>
      <sz val="10"/>
      <name val="Calibri"/>
      <family val="2"/>
      <scheme val="minor"/>
    </font>
    <font>
      <b/>
      <sz val="10"/>
      <color rgb="FF0000FF"/>
      <name val="Calibri"/>
      <family val="2"/>
      <scheme val="minor"/>
    </font>
    <font>
      <b/>
      <sz val="11"/>
      <color indexed="81"/>
      <name val="Calibri"/>
      <family val="2"/>
      <scheme val="minor"/>
    </font>
    <font>
      <sz val="11"/>
      <color indexed="81"/>
      <name val="Calibri"/>
      <family val="2"/>
      <scheme val="minor"/>
    </font>
    <font>
      <b/>
      <sz val="20"/>
      <color theme="0"/>
      <name val="Calibri"/>
      <family val="2"/>
      <scheme val="minor"/>
    </font>
    <font>
      <sz val="16"/>
      <name val="Calibri"/>
      <family val="2"/>
      <scheme val="minor"/>
    </font>
    <font>
      <b/>
      <sz val="16"/>
      <color theme="0"/>
      <name val="Calibri"/>
      <family val="2"/>
      <scheme val="minor"/>
    </font>
    <font>
      <b/>
      <sz val="14"/>
      <color rgb="FF0000FF"/>
      <name val="Calibri"/>
      <family val="2"/>
      <scheme val="minor"/>
    </font>
    <font>
      <u/>
      <sz val="11"/>
      <color theme="1"/>
      <name val="Calibri"/>
      <family val="2"/>
      <scheme val="minor"/>
    </font>
    <font>
      <b/>
      <u/>
      <sz val="11"/>
      <color theme="1"/>
      <name val="Calibri"/>
      <family val="2"/>
      <scheme val="minor"/>
    </font>
    <font>
      <b/>
      <u val="double"/>
      <sz val="11"/>
      <color theme="1"/>
      <name val="Calibri"/>
      <family val="2"/>
      <scheme val="minor"/>
    </font>
    <font>
      <sz val="16"/>
      <color theme="1"/>
      <name val="Calibri"/>
      <family val="2"/>
      <scheme val="minor"/>
    </font>
    <font>
      <b/>
      <sz val="12"/>
      <name val="Calibri"/>
      <family val="2"/>
      <scheme val="minor"/>
    </font>
    <font>
      <i/>
      <sz val="11"/>
      <color theme="1"/>
      <name val="Calibri"/>
      <family val="2"/>
      <scheme val="minor"/>
    </font>
    <font>
      <b/>
      <sz val="24"/>
      <color rgb="FFFF0000"/>
      <name val="Calibri"/>
      <family val="2"/>
      <scheme val="minor"/>
    </font>
    <font>
      <sz val="12"/>
      <name val="Calibri"/>
      <family val="2"/>
      <scheme val="minor"/>
    </font>
    <font>
      <sz val="12"/>
      <color rgb="FF0000FF"/>
      <name val="Calibri"/>
      <family val="2"/>
      <scheme val="minor"/>
    </font>
    <font>
      <sz val="14"/>
      <color theme="1"/>
      <name val="Calibri"/>
      <family val="2"/>
      <scheme val="minor"/>
    </font>
    <font>
      <b/>
      <sz val="12"/>
      <color rgb="FFFF0000"/>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1"/>
        <bgColor indexed="64"/>
      </patternFill>
    </fill>
    <fill>
      <patternFill patternType="solid">
        <fgColor rgb="FF0000CC"/>
        <bgColor indexed="64"/>
      </patternFill>
    </fill>
    <fill>
      <patternFill patternType="solid">
        <fgColor rgb="FF00B0F0"/>
        <bgColor indexed="64"/>
      </patternFill>
    </fill>
    <fill>
      <patternFill patternType="solid">
        <fgColor rgb="FF00B050"/>
        <bgColor indexed="64"/>
      </patternFill>
    </fill>
    <fill>
      <patternFill patternType="solid">
        <fgColor rgb="FF808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39994506668294322"/>
        <bgColor indexed="64"/>
      </patternFill>
    </fill>
    <fill>
      <patternFill patternType="solid">
        <fgColor theme="0" tint="-0.24994659260841701"/>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39994506668294322"/>
        <bgColor indexed="64"/>
      </patternFill>
    </fill>
    <fill>
      <patternFill patternType="lightGrid">
        <bgColor theme="1"/>
      </patternFill>
    </fill>
    <fill>
      <patternFill patternType="solid">
        <fgColor theme="8" tint="0.39994506668294322"/>
        <bgColor indexed="64"/>
      </patternFill>
    </fill>
    <fill>
      <patternFill patternType="solid">
        <fgColor theme="8" tint="0.399975585192419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auto="1"/>
      </right>
      <top/>
      <bottom style="thin">
        <color auto="1"/>
      </bottom>
      <diagonal/>
    </border>
    <border>
      <left/>
      <right/>
      <top/>
      <bottom style="medium">
        <color indexed="64"/>
      </bottom>
      <diagonal/>
    </border>
  </borders>
  <cellStyleXfs count="2">
    <xf numFmtId="0" fontId="0" fillId="0" borderId="0"/>
    <xf numFmtId="0" fontId="6" fillId="0" borderId="0" applyNumberFormat="0" applyFill="0" applyBorder="0" applyAlignment="0" applyProtection="0"/>
  </cellStyleXfs>
  <cellXfs count="792">
    <xf numFmtId="0" fontId="0" fillId="0" borderId="0" xfId="0"/>
    <xf numFmtId="0" fontId="0" fillId="0" borderId="0" xfId="0" applyAlignment="1">
      <alignment vertical="center"/>
    </xf>
    <xf numFmtId="0" fontId="5" fillId="0" borderId="0" xfId="0" applyFont="1" applyAlignment="1">
      <alignment horizontal="left" vertical="top"/>
    </xf>
    <xf numFmtId="0" fontId="0" fillId="0" borderId="0" xfId="0" applyAlignment="1">
      <alignment vertical="top"/>
    </xf>
    <xf numFmtId="0" fontId="5" fillId="0" borderId="7" xfId="0" applyFont="1" applyBorder="1" applyAlignment="1">
      <alignment horizontal="center" vertical="top" wrapText="1"/>
    </xf>
    <xf numFmtId="0" fontId="5" fillId="0" borderId="0" xfId="0" applyFont="1" applyAlignment="1">
      <alignment horizontal="center" vertical="top"/>
    </xf>
    <xf numFmtId="0" fontId="5" fillId="0" borderId="1" xfId="0" applyFont="1" applyBorder="1" applyAlignment="1">
      <alignment horizontal="center" vertical="top" wrapText="1"/>
    </xf>
    <xf numFmtId="0" fontId="0" fillId="0" borderId="1" xfId="0" applyBorder="1" applyAlignment="1">
      <alignment horizontal="center" vertical="top" wrapText="1"/>
    </xf>
    <xf numFmtId="8" fontId="0" fillId="0" borderId="1" xfId="0" applyNumberFormat="1" applyBorder="1" applyAlignment="1">
      <alignment horizontal="center" vertical="center" wrapText="1"/>
    </xf>
    <xf numFmtId="6" fontId="0" fillId="0" borderId="1" xfId="0" applyNumberFormat="1" applyBorder="1" applyAlignment="1">
      <alignment horizontal="center" vertical="center" wrapText="1"/>
    </xf>
    <xf numFmtId="6" fontId="0" fillId="0" borderId="7" xfId="0" applyNumberFormat="1" applyBorder="1" applyAlignment="1">
      <alignment horizontal="left" vertical="center" wrapText="1"/>
    </xf>
    <xf numFmtId="10" fontId="0" fillId="0" borderId="1" xfId="0" applyNumberFormat="1" applyBorder="1" applyAlignment="1">
      <alignment horizontal="center" vertical="top"/>
    </xf>
    <xf numFmtId="0" fontId="0" fillId="0" borderId="0" xfId="0" applyAlignment="1">
      <alignment horizontal="left" vertical="top"/>
    </xf>
    <xf numFmtId="0" fontId="0" fillId="0" borderId="1" xfId="0" applyBorder="1" applyAlignment="1">
      <alignment horizontal="center" vertical="center" wrapText="1"/>
    </xf>
    <xf numFmtId="0" fontId="0" fillId="0" borderId="0" xfId="0" applyAlignment="1">
      <alignment horizontal="left"/>
    </xf>
    <xf numFmtId="8" fontId="0" fillId="0" borderId="0" xfId="0" applyNumberFormat="1" applyAlignment="1">
      <alignment horizontal="left" vertical="top"/>
    </xf>
    <xf numFmtId="0" fontId="0" fillId="0" borderId="3"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8" xfId="0" applyBorder="1" applyAlignment="1">
      <alignment horizontal="left" vertical="center" wrapText="1"/>
    </xf>
    <xf numFmtId="0" fontId="0" fillId="0" borderId="0" xfId="0" applyAlignment="1">
      <alignment wrapText="1"/>
    </xf>
    <xf numFmtId="0" fontId="0" fillId="0" borderId="0" xfId="0" applyAlignment="1">
      <alignment horizontal="center"/>
    </xf>
    <xf numFmtId="7" fontId="0" fillId="0" borderId="1" xfId="0" applyNumberFormat="1" applyBorder="1" applyAlignment="1">
      <alignment horizontal="center"/>
    </xf>
    <xf numFmtId="5" fontId="0" fillId="0" borderId="0" xfId="0" applyNumberFormat="1" applyAlignment="1">
      <alignment horizontal="center"/>
    </xf>
    <xf numFmtId="0" fontId="9" fillId="0" borderId="7" xfId="0" applyFont="1" applyBorder="1"/>
    <xf numFmtId="5" fontId="0" fillId="0" borderId="1" xfId="0" applyNumberFormat="1" applyBorder="1" applyAlignment="1">
      <alignment horizontal="center"/>
    </xf>
    <xf numFmtId="3" fontId="0" fillId="0" borderId="1" xfId="0" applyNumberFormat="1" applyBorder="1" applyAlignment="1">
      <alignment horizontal="center"/>
    </xf>
    <xf numFmtId="0" fontId="4" fillId="0" borderId="0" xfId="0" applyFont="1"/>
    <xf numFmtId="5" fontId="4" fillId="0" borderId="0" xfId="0" applyNumberFormat="1" applyFont="1" applyAlignment="1">
      <alignment horizontal="center"/>
    </xf>
    <xf numFmtId="10" fontId="4" fillId="0" borderId="0" xfId="0" applyNumberFormat="1" applyFont="1"/>
    <xf numFmtId="0" fontId="4" fillId="0" borderId="0" xfId="0" applyFont="1" applyAlignment="1">
      <alignment horizontal="center"/>
    </xf>
    <xf numFmtId="0" fontId="3" fillId="0" borderId="0" xfId="0" applyFont="1"/>
    <xf numFmtId="6" fontId="4" fillId="0" borderId="0" xfId="0" applyNumberFormat="1" applyFont="1" applyAlignment="1">
      <alignment horizontal="center"/>
    </xf>
    <xf numFmtId="10" fontId="3" fillId="0" borderId="0" xfId="0" applyNumberFormat="1" applyFont="1"/>
    <xf numFmtId="10" fontId="3" fillId="0" borderId="0" xfId="0" applyNumberFormat="1" applyFont="1" applyAlignment="1">
      <alignment horizontal="center"/>
    </xf>
    <xf numFmtId="0" fontId="7" fillId="0" borderId="0" xfId="0" applyFont="1" applyAlignment="1">
      <alignment horizontal="center" vertical="top" wrapText="1"/>
    </xf>
    <xf numFmtId="0" fontId="0" fillId="0" borderId="0" xfId="0" applyAlignment="1">
      <alignment horizontal="center" vertical="top"/>
    </xf>
    <xf numFmtId="0" fontId="7" fillId="0" borderId="7" xfId="0" applyFont="1" applyBorder="1" applyAlignment="1">
      <alignment horizontal="center" vertical="top" wrapText="1"/>
    </xf>
    <xf numFmtId="7" fontId="0" fillId="0" borderId="0" xfId="0" applyNumberFormat="1" applyAlignment="1">
      <alignment horizontal="center"/>
    </xf>
    <xf numFmtId="7" fontId="0" fillId="0" borderId="10" xfId="0" applyNumberFormat="1" applyBorder="1" applyAlignment="1">
      <alignment horizontal="center"/>
    </xf>
    <xf numFmtId="0" fontId="8" fillId="0" borderId="0" xfId="0" applyFont="1" applyAlignment="1">
      <alignment horizontal="center" vertical="top" wrapText="1"/>
    </xf>
    <xf numFmtId="6" fontId="7" fillId="0" borderId="0" xfId="0" applyNumberFormat="1" applyFont="1" applyAlignment="1">
      <alignment horizontal="center" vertical="top" wrapText="1"/>
    </xf>
    <xf numFmtId="0" fontId="7" fillId="0" borderId="7" xfId="0" applyFont="1" applyBorder="1" applyAlignment="1">
      <alignment horizontal="center" vertical="center" wrapText="1"/>
    </xf>
    <xf numFmtId="6" fontId="7" fillId="4" borderId="2" xfId="0" applyNumberFormat="1" applyFont="1" applyFill="1" applyBorder="1" applyAlignment="1">
      <alignment horizontal="center" vertical="center" wrapText="1"/>
    </xf>
    <xf numFmtId="6" fontId="7" fillId="0" borderId="0" xfId="0" applyNumberFormat="1" applyFont="1" applyAlignment="1">
      <alignment horizontal="center" vertical="center" wrapText="1"/>
    </xf>
    <xf numFmtId="10" fontId="0" fillId="0" borderId="0" xfId="0" applyNumberFormat="1" applyAlignment="1">
      <alignment horizontal="center"/>
    </xf>
    <xf numFmtId="5" fontId="7" fillId="8" borderId="9" xfId="0" applyNumberFormat="1" applyFont="1" applyFill="1" applyBorder="1" applyAlignment="1">
      <alignment horizontal="center" vertical="top" wrapText="1"/>
    </xf>
    <xf numFmtId="6" fontId="7" fillId="0" borderId="7" xfId="0" applyNumberFormat="1" applyFont="1" applyBorder="1" applyAlignment="1">
      <alignment horizontal="center" vertical="top" wrapText="1"/>
    </xf>
    <xf numFmtId="3" fontId="7" fillId="8" borderId="2" xfId="0" applyNumberFormat="1" applyFont="1" applyFill="1" applyBorder="1" applyAlignment="1">
      <alignment horizontal="center" vertical="top" wrapText="1"/>
    </xf>
    <xf numFmtId="5" fontId="7" fillId="8" borderId="2" xfId="0" applyNumberFormat="1" applyFont="1" applyFill="1" applyBorder="1" applyAlignment="1">
      <alignment horizontal="center" vertical="top" wrapText="1"/>
    </xf>
    <xf numFmtId="0" fontId="9" fillId="0" borderId="1" xfId="0" applyFont="1" applyBorder="1"/>
    <xf numFmtId="7" fontId="0" fillId="2" borderId="1" xfId="0" applyNumberFormat="1" applyFill="1" applyBorder="1" applyAlignment="1">
      <alignment horizontal="center"/>
    </xf>
    <xf numFmtId="7" fontId="0" fillId="0" borderId="7" xfId="0" applyNumberFormat="1" applyBorder="1"/>
    <xf numFmtId="8" fontId="7" fillId="8" borderId="2" xfId="0" applyNumberFormat="1" applyFont="1" applyFill="1" applyBorder="1" applyAlignment="1">
      <alignment horizontal="center" vertical="top" wrapText="1"/>
    </xf>
    <xf numFmtId="10" fontId="18" fillId="0" borderId="0" xfId="0" applyNumberFormat="1" applyFont="1" applyAlignment="1">
      <alignment horizontal="center"/>
    </xf>
    <xf numFmtId="10" fontId="19" fillId="0" borderId="0" xfId="0" applyNumberFormat="1" applyFont="1" applyAlignment="1">
      <alignment horizontal="center"/>
    </xf>
    <xf numFmtId="6" fontId="0" fillId="5" borderId="1" xfId="0" applyNumberFormat="1" applyFill="1" applyBorder="1" applyAlignment="1" applyProtection="1">
      <alignment horizontal="center"/>
      <protection locked="0"/>
    </xf>
    <xf numFmtId="10" fontId="4" fillId="0" borderId="0" xfId="0" applyNumberFormat="1" applyFont="1" applyAlignment="1">
      <alignment horizontal="center"/>
    </xf>
    <xf numFmtId="0" fontId="17" fillId="0" borderId="0" xfId="0" applyFont="1" applyAlignment="1">
      <alignment horizontal="center" vertical="top"/>
    </xf>
    <xf numFmtId="10" fontId="0" fillId="0" borderId="0" xfId="0" applyNumberFormat="1" applyAlignment="1">
      <alignment horizontal="left"/>
    </xf>
    <xf numFmtId="7" fontId="0" fillId="0" borderId="2" xfId="0" applyNumberFormat="1" applyBorder="1" applyAlignment="1">
      <alignment horizontal="center"/>
    </xf>
    <xf numFmtId="10" fontId="0" fillId="0" borderId="2" xfId="0" applyNumberFormat="1" applyBorder="1" applyAlignment="1">
      <alignment horizontal="center"/>
    </xf>
    <xf numFmtId="0" fontId="26" fillId="0" borderId="0" xfId="0" applyFont="1" applyAlignment="1">
      <alignment vertical="top"/>
    </xf>
    <xf numFmtId="0" fontId="7" fillId="0" borderId="10" xfId="0" applyFont="1" applyBorder="1" applyAlignment="1">
      <alignment horizontal="center" vertical="top" wrapText="1"/>
    </xf>
    <xf numFmtId="0" fontId="30" fillId="0" borderId="0" xfId="0" applyFont="1" applyAlignment="1">
      <alignment horizontal="center" vertical="top"/>
    </xf>
    <xf numFmtId="0" fontId="25" fillId="0" borderId="0" xfId="0" applyFont="1"/>
    <xf numFmtId="10" fontId="25" fillId="0" borderId="0" xfId="0" applyNumberFormat="1" applyFont="1" applyAlignment="1">
      <alignment horizontal="center"/>
    </xf>
    <xf numFmtId="10" fontId="30" fillId="0" borderId="0" xfId="0" applyNumberFormat="1" applyFont="1" applyAlignment="1">
      <alignment horizontal="center" vertical="top" wrapText="1"/>
    </xf>
    <xf numFmtId="0" fontId="27" fillId="0" borderId="0" xfId="0" applyFont="1"/>
    <xf numFmtId="0" fontId="29" fillId="0" borderId="0" xfId="0" applyFont="1"/>
    <xf numFmtId="0" fontId="29" fillId="0" borderId="0" xfId="0" applyFont="1" applyAlignment="1">
      <alignment vertical="center"/>
    </xf>
    <xf numFmtId="6" fontId="27" fillId="0" borderId="0" xfId="0" applyNumberFormat="1" applyFont="1" applyAlignment="1">
      <alignment horizontal="left"/>
    </xf>
    <xf numFmtId="7" fontId="27" fillId="0" borderId="0" xfId="0" applyNumberFormat="1" applyFont="1" applyAlignment="1">
      <alignment horizontal="center"/>
    </xf>
    <xf numFmtId="10" fontId="27" fillId="0" borderId="0" xfId="0" applyNumberFormat="1" applyFont="1" applyAlignment="1">
      <alignment horizontal="center"/>
    </xf>
    <xf numFmtId="0" fontId="31" fillId="0" borderId="0" xfId="1" applyFont="1" applyAlignment="1">
      <alignment horizontal="left" vertical="center" indent="5"/>
    </xf>
    <xf numFmtId="0" fontId="31" fillId="0" borderId="0" xfId="1" applyFont="1" applyAlignment="1" applyProtection="1">
      <alignment horizontal="left" vertical="center" indent="5"/>
    </xf>
    <xf numFmtId="0" fontId="31" fillId="0" borderId="0" xfId="1" applyFont="1" applyAlignment="1" applyProtection="1">
      <alignment horizontal="left" indent="5"/>
    </xf>
    <xf numFmtId="0" fontId="31" fillId="0" borderId="0" xfId="1" applyFont="1" applyAlignment="1">
      <alignment horizontal="left" indent="5"/>
    </xf>
    <xf numFmtId="0" fontId="7" fillId="0" borderId="8" xfId="0" applyFont="1" applyBorder="1" applyAlignment="1">
      <alignment horizontal="center" vertical="top"/>
    </xf>
    <xf numFmtId="0" fontId="7" fillId="7" borderId="9" xfId="0" applyFont="1" applyFill="1" applyBorder="1" applyAlignment="1">
      <alignment horizontal="center" vertical="top" wrapText="1"/>
    </xf>
    <xf numFmtId="10" fontId="16" fillId="0" borderId="7" xfId="0" applyNumberFormat="1" applyFont="1" applyBorder="1" applyAlignment="1">
      <alignment horizontal="center"/>
    </xf>
    <xf numFmtId="10" fontId="7" fillId="7" borderId="7" xfId="0" applyNumberFormat="1" applyFont="1" applyFill="1" applyBorder="1" applyAlignment="1">
      <alignment horizontal="center" vertical="top"/>
    </xf>
    <xf numFmtId="6" fontId="7" fillId="7" borderId="9" xfId="0" applyNumberFormat="1" applyFont="1" applyFill="1" applyBorder="1" applyAlignment="1">
      <alignment horizontal="center" vertical="top"/>
    </xf>
    <xf numFmtId="0" fontId="7" fillId="7" borderId="7" xfId="0" applyFont="1" applyFill="1" applyBorder="1" applyAlignment="1">
      <alignment horizontal="center" vertical="top" wrapText="1"/>
    </xf>
    <xf numFmtId="10" fontId="16" fillId="0" borderId="0" xfId="0" applyNumberFormat="1" applyFont="1" applyAlignment="1">
      <alignment horizontal="center"/>
    </xf>
    <xf numFmtId="6" fontId="7" fillId="7" borderId="7" xfId="0" applyNumberFormat="1" applyFont="1" applyFill="1" applyBorder="1" applyAlignment="1">
      <alignment horizontal="center" vertical="top" wrapText="1"/>
    </xf>
    <xf numFmtId="6" fontId="5" fillId="0" borderId="1" xfId="0" applyNumberFormat="1" applyFont="1" applyBorder="1" applyAlignment="1">
      <alignment horizontal="left" wrapText="1"/>
    </xf>
    <xf numFmtId="6" fontId="0" fillId="0" borderId="1" xfId="0" applyNumberFormat="1" applyBorder="1" applyAlignment="1">
      <alignment horizontal="left" wrapText="1"/>
    </xf>
    <xf numFmtId="6" fontId="5" fillId="0" borderId="1" xfId="0" applyNumberFormat="1" applyFont="1" applyBorder="1" applyAlignment="1">
      <alignment horizontal="left"/>
    </xf>
    <xf numFmtId="6" fontId="0" fillId="0" borderId="1" xfId="0" applyNumberFormat="1" applyBorder="1" applyAlignment="1">
      <alignment horizontal="left"/>
    </xf>
    <xf numFmtId="0" fontId="5" fillId="0" borderId="1" xfId="0" applyFont="1" applyBorder="1" applyAlignment="1">
      <alignment horizontal="left" wrapText="1"/>
    </xf>
    <xf numFmtId="10" fontId="0" fillId="0" borderId="1" xfId="0" applyNumberFormat="1" applyBorder="1" applyAlignment="1">
      <alignment horizontal="left" wrapText="1"/>
    </xf>
    <xf numFmtId="0" fontId="5" fillId="0" borderId="0" xfId="0" applyFont="1" applyAlignment="1">
      <alignment horizontal="left" wrapText="1"/>
    </xf>
    <xf numFmtId="10" fontId="5" fillId="0" borderId="0" xfId="0" applyNumberFormat="1" applyFont="1" applyAlignment="1">
      <alignment horizontal="center" wrapText="1"/>
    </xf>
    <xf numFmtId="0" fontId="5" fillId="0" borderId="0" xfId="0" applyFont="1" applyAlignment="1">
      <alignment vertical="center" wrapText="1"/>
    </xf>
    <xf numFmtId="6" fontId="0" fillId="0" borderId="0" xfId="0" applyNumberFormat="1" applyAlignment="1">
      <alignment horizontal="left" wrapText="1"/>
    </xf>
    <xf numFmtId="10" fontId="0" fillId="0" borderId="0" xfId="0" applyNumberFormat="1" applyAlignment="1">
      <alignment horizontal="left" wrapText="1"/>
    </xf>
    <xf numFmtId="0" fontId="5" fillId="0" borderId="1" xfId="0" applyFont="1" applyBorder="1" applyAlignment="1">
      <alignment wrapText="1"/>
    </xf>
    <xf numFmtId="0" fontId="5" fillId="0" borderId="0" xfId="0" applyFont="1" applyAlignment="1">
      <alignment vertical="top" wrapText="1"/>
    </xf>
    <xf numFmtId="0" fontId="5" fillId="0" borderId="0" xfId="0" applyFont="1" applyAlignment="1">
      <alignment horizontal="left" vertical="center" wrapText="1"/>
    </xf>
    <xf numFmtId="8" fontId="5" fillId="0" borderId="0" xfId="0" applyNumberFormat="1" applyFont="1" applyAlignment="1">
      <alignment horizontal="left" vertical="center" wrapText="1"/>
    </xf>
    <xf numFmtId="10" fontId="5" fillId="0" borderId="0" xfId="0" applyNumberFormat="1" applyFont="1" applyAlignment="1">
      <alignment vertical="top"/>
    </xf>
    <xf numFmtId="0" fontId="5" fillId="0" borderId="0" xfId="0" applyFont="1"/>
    <xf numFmtId="6" fontId="5" fillId="0" borderId="0" xfId="0" applyNumberFormat="1" applyFont="1"/>
    <xf numFmtId="6" fontId="0" fillId="0" borderId="0" xfId="0" applyNumberFormat="1"/>
    <xf numFmtId="10" fontId="0" fillId="0" borderId="0" xfId="0" applyNumberFormat="1" applyAlignment="1">
      <alignment horizontal="left" vertical="top"/>
    </xf>
    <xf numFmtId="6" fontId="19" fillId="0" borderId="0" xfId="0" applyNumberFormat="1" applyFont="1" applyAlignment="1">
      <alignment horizontal="center"/>
    </xf>
    <xf numFmtId="6" fontId="0" fillId="0" borderId="0" xfId="0" applyNumberFormat="1" applyAlignment="1">
      <alignment horizontal="center"/>
    </xf>
    <xf numFmtId="0" fontId="33" fillId="0" borderId="0" xfId="0" applyFont="1" applyAlignment="1">
      <alignment horizontal="left"/>
    </xf>
    <xf numFmtId="164" fontId="33" fillId="0" borderId="0" xfId="0" applyNumberFormat="1" applyFont="1" applyAlignment="1">
      <alignment horizontal="left"/>
    </xf>
    <xf numFmtId="0" fontId="0" fillId="0" borderId="9" xfId="0" applyBorder="1" applyAlignment="1">
      <alignment horizontal="left" vertical="center" indent="4"/>
    </xf>
    <xf numFmtId="164" fontId="0" fillId="0" borderId="9" xfId="0" applyNumberFormat="1" applyBorder="1" applyAlignment="1">
      <alignment horizontal="left" vertical="center"/>
    </xf>
    <xf numFmtId="164" fontId="0" fillId="0" borderId="0" xfId="0" applyNumberFormat="1"/>
    <xf numFmtId="0" fontId="0" fillId="0" borderId="7" xfId="0" applyBorder="1" applyAlignment="1">
      <alignment horizontal="left" vertical="center" indent="4"/>
    </xf>
    <xf numFmtId="164" fontId="0" fillId="0" borderId="7" xfId="0" applyNumberFormat="1" applyBorder="1" applyAlignment="1">
      <alignment horizontal="left" vertical="center"/>
    </xf>
    <xf numFmtId="0" fontId="0" fillId="0" borderId="2" xfId="0" applyBorder="1" applyAlignment="1">
      <alignment horizontal="left" vertical="center" indent="4"/>
    </xf>
    <xf numFmtId="164" fontId="0" fillId="0" borderId="2" xfId="0" applyNumberFormat="1" applyBorder="1" applyAlignment="1">
      <alignment horizontal="left" vertical="center"/>
    </xf>
    <xf numFmtId="0" fontId="0" fillId="0" borderId="1" xfId="0" applyBorder="1"/>
    <xf numFmtId="0" fontId="22" fillId="0" borderId="0" xfId="0" applyFont="1" applyAlignment="1">
      <alignment vertical="center"/>
    </xf>
    <xf numFmtId="164" fontId="22" fillId="0" borderId="0" xfId="0" applyNumberFormat="1" applyFont="1" applyAlignment="1">
      <alignment horizontal="center" vertical="center"/>
    </xf>
    <xf numFmtId="164" fontId="33" fillId="0" borderId="0" xfId="0" applyNumberFormat="1" applyFont="1" applyAlignment="1">
      <alignment horizontal="center" vertical="center"/>
    </xf>
    <xf numFmtId="164" fontId="29" fillId="0" borderId="0" xfId="0" applyNumberFormat="1" applyFont="1" applyAlignment="1">
      <alignment horizontal="right" vertical="center"/>
    </xf>
    <xf numFmtId="0" fontId="33" fillId="0" borderId="0" xfId="0" applyFont="1" applyAlignment="1">
      <alignment vertical="center"/>
    </xf>
    <xf numFmtId="164" fontId="33" fillId="0" borderId="0" xfId="0" applyNumberFormat="1" applyFont="1" applyAlignment="1">
      <alignment horizontal="left" vertical="center"/>
    </xf>
    <xf numFmtId="0" fontId="22" fillId="0" borderId="0" xfId="0" applyFont="1" applyAlignment="1">
      <alignment horizontal="left" vertical="center"/>
    </xf>
    <xf numFmtId="0" fontId="0" fillId="0" borderId="1" xfId="0" applyBorder="1" applyAlignment="1">
      <alignment horizontal="left" vertical="center" indent="4"/>
    </xf>
    <xf numFmtId="0" fontId="0" fillId="0" borderId="1" xfId="0" applyBorder="1" applyAlignment="1">
      <alignment vertical="center"/>
    </xf>
    <xf numFmtId="0" fontId="0" fillId="0" borderId="9" xfId="0" applyBorder="1" applyAlignment="1">
      <alignment horizontal="left" indent="4"/>
    </xf>
    <xf numFmtId="164" fontId="0" fillId="0" borderId="9" xfId="0" applyNumberFormat="1" applyBorder="1" applyAlignment="1">
      <alignment horizontal="left"/>
    </xf>
    <xf numFmtId="0" fontId="0" fillId="0" borderId="2" xfId="0" applyBorder="1" applyAlignment="1">
      <alignment horizontal="left" indent="4"/>
    </xf>
    <xf numFmtId="164" fontId="0" fillId="0" borderId="2" xfId="0" applyNumberFormat="1" applyBorder="1" applyAlignment="1">
      <alignment horizontal="left"/>
    </xf>
    <xf numFmtId="164" fontId="29" fillId="0" borderId="0" xfId="0" applyNumberFormat="1" applyFont="1" applyAlignment="1">
      <alignment horizontal="left" vertical="center"/>
    </xf>
    <xf numFmtId="0" fontId="0" fillId="0" borderId="0" xfId="0" applyAlignment="1">
      <alignment horizontal="left" vertical="center"/>
    </xf>
    <xf numFmtId="165" fontId="39" fillId="13" borderId="1" xfId="0" applyNumberFormat="1" applyFont="1" applyFill="1" applyBorder="1" applyAlignment="1" applyProtection="1">
      <alignment horizontal="center"/>
      <protection locked="0"/>
    </xf>
    <xf numFmtId="4" fontId="39" fillId="13" borderId="1" xfId="0" applyNumberFormat="1" applyFont="1" applyFill="1" applyBorder="1" applyAlignment="1" applyProtection="1">
      <alignment horizontal="center"/>
      <protection locked="0"/>
    </xf>
    <xf numFmtId="0" fontId="39" fillId="13" borderId="1" xfId="0" applyFont="1" applyFill="1" applyBorder="1" applyAlignment="1" applyProtection="1">
      <alignment horizontal="center"/>
      <protection locked="0"/>
    </xf>
    <xf numFmtId="0" fontId="39" fillId="13" borderId="1" xfId="0" applyFont="1" applyFill="1" applyBorder="1" applyAlignment="1" applyProtection="1">
      <alignment horizontal="center" wrapText="1"/>
      <protection locked="0"/>
    </xf>
    <xf numFmtId="0" fontId="34" fillId="0" borderId="0" xfId="0" applyFont="1"/>
    <xf numFmtId="0" fontId="43" fillId="0" borderId="0" xfId="0" applyFont="1" applyAlignment="1">
      <alignment horizontal="center" vertical="top"/>
    </xf>
    <xf numFmtId="0" fontId="43" fillId="0" borderId="0" xfId="0" applyFont="1" applyAlignment="1">
      <alignment vertical="top"/>
    </xf>
    <xf numFmtId="0" fontId="37" fillId="0" borderId="8" xfId="0" applyFont="1" applyBorder="1" applyAlignment="1">
      <alignment horizontal="center" vertical="top"/>
    </xf>
    <xf numFmtId="0" fontId="34" fillId="0" borderId="0" xfId="0" applyFont="1" applyAlignment="1">
      <alignment horizontal="right"/>
    </xf>
    <xf numFmtId="0" fontId="34" fillId="0" borderId="0" xfId="0" applyFont="1" applyAlignment="1">
      <alignment horizontal="center"/>
    </xf>
    <xf numFmtId="0" fontId="37" fillId="0" borderId="0" xfId="0" applyFont="1" applyAlignment="1">
      <alignment horizontal="center" vertical="top"/>
    </xf>
    <xf numFmtId="0" fontId="37" fillId="0" borderId="0" xfId="0" applyFont="1" applyAlignment="1">
      <alignment horizontal="center" vertical="top" wrapText="1"/>
    </xf>
    <xf numFmtId="8" fontId="39" fillId="14" borderId="0" xfId="0" applyNumberFormat="1" applyFont="1" applyFill="1" applyAlignment="1">
      <alignment horizontal="left"/>
    </xf>
    <xf numFmtId="0" fontId="40" fillId="0" borderId="0" xfId="0" applyFont="1" applyAlignment="1">
      <alignment horizontal="center" vertical="center"/>
    </xf>
    <xf numFmtId="0" fontId="38" fillId="0" borderId="0" xfId="0" applyFont="1" applyAlignment="1">
      <alignment horizontal="right"/>
    </xf>
    <xf numFmtId="0" fontId="38" fillId="0" borderId="0" xfId="0" applyFont="1" applyAlignment="1">
      <alignment horizontal="center"/>
    </xf>
    <xf numFmtId="4" fontId="39" fillId="0" borderId="0" xfId="0" applyNumberFormat="1" applyFont="1" applyAlignment="1">
      <alignment horizontal="left"/>
    </xf>
    <xf numFmtId="8" fontId="39" fillId="0" borderId="0" xfId="0" applyNumberFormat="1" applyFont="1" applyAlignment="1">
      <alignment horizontal="left"/>
    </xf>
    <xf numFmtId="0" fontId="37" fillId="6" borderId="10" xfId="0" applyFont="1" applyFill="1" applyBorder="1" applyAlignment="1">
      <alignment wrapText="1"/>
    </xf>
    <xf numFmtId="0" fontId="34" fillId="0" borderId="0" xfId="0" applyFont="1" applyAlignment="1">
      <alignment vertical="top"/>
    </xf>
    <xf numFmtId="0" fontId="39" fillId="2" borderId="0" xfId="0" applyFont="1" applyFill="1" applyAlignment="1">
      <alignment vertical="top"/>
    </xf>
    <xf numFmtId="0" fontId="37" fillId="6" borderId="14" xfId="0" applyFont="1" applyFill="1" applyBorder="1" applyAlignment="1">
      <alignment wrapText="1"/>
    </xf>
    <xf numFmtId="10" fontId="39" fillId="0" borderId="0" xfId="0" applyNumberFormat="1" applyFont="1" applyAlignment="1">
      <alignment horizontal="left"/>
    </xf>
    <xf numFmtId="4" fontId="38" fillId="6" borderId="1" xfId="0" applyNumberFormat="1" applyFont="1" applyFill="1" applyBorder="1" applyAlignment="1">
      <alignment horizontal="center"/>
    </xf>
    <xf numFmtId="0" fontId="39" fillId="0" borderId="0" xfId="0" applyFont="1"/>
    <xf numFmtId="10" fontId="39" fillId="14" borderId="0" xfId="0" applyNumberFormat="1" applyFont="1" applyFill="1" applyAlignment="1">
      <alignment horizontal="left"/>
    </xf>
    <xf numFmtId="0" fontId="40" fillId="0" borderId="0" xfId="0" applyFont="1" applyAlignment="1">
      <alignment horizontal="center" vertical="top" wrapText="1"/>
    </xf>
    <xf numFmtId="6" fontId="39" fillId="14" borderId="0" xfId="0" applyNumberFormat="1" applyFont="1" applyFill="1" applyAlignment="1">
      <alignment horizontal="left"/>
    </xf>
    <xf numFmtId="0" fontId="40" fillId="0" borderId="0" xfId="0" applyFont="1" applyAlignment="1">
      <alignment vertical="top" wrapText="1"/>
    </xf>
    <xf numFmtId="8" fontId="39" fillId="0" borderId="1" xfId="0" applyNumberFormat="1" applyFont="1" applyBorder="1" applyAlignment="1">
      <alignment horizontal="center"/>
    </xf>
    <xf numFmtId="8" fontId="38" fillId="6" borderId="1" xfId="0" applyNumberFormat="1" applyFont="1" applyFill="1" applyBorder="1" applyAlignment="1">
      <alignment horizontal="center"/>
    </xf>
    <xf numFmtId="2" fontId="39" fillId="0" borderId="0" xfId="0" applyNumberFormat="1" applyFont="1" applyAlignment="1">
      <alignment horizontal="left"/>
    </xf>
    <xf numFmtId="3" fontId="38" fillId="0" borderId="1" xfId="0" applyNumberFormat="1" applyFont="1" applyBorder="1" applyAlignment="1">
      <alignment horizontal="center"/>
    </xf>
    <xf numFmtId="4" fontId="38" fillId="0" borderId="1" xfId="0" applyNumberFormat="1" applyFont="1" applyBorder="1" applyAlignment="1">
      <alignment horizontal="center"/>
    </xf>
    <xf numFmtId="2" fontId="39" fillId="15" borderId="0" xfId="0" applyNumberFormat="1" applyFont="1" applyFill="1" applyAlignment="1">
      <alignment horizontal="left"/>
    </xf>
    <xf numFmtId="2" fontId="40" fillId="0" borderId="0" xfId="0" applyNumberFormat="1" applyFont="1" applyAlignment="1">
      <alignment horizontal="left" vertical="center"/>
    </xf>
    <xf numFmtId="3" fontId="38" fillId="6" borderId="1" xfId="0" applyNumberFormat="1" applyFont="1" applyFill="1" applyBorder="1" applyAlignment="1">
      <alignment horizontal="center"/>
    </xf>
    <xf numFmtId="9" fontId="39" fillId="0" borderId="0" xfId="0" applyNumberFormat="1" applyFont="1"/>
    <xf numFmtId="9" fontId="40" fillId="0" borderId="0" xfId="0" applyNumberFormat="1" applyFont="1" applyAlignment="1">
      <alignment horizontal="center" vertical="center"/>
    </xf>
    <xf numFmtId="4" fontId="39" fillId="0" borderId="1" xfId="0" applyNumberFormat="1" applyFont="1" applyBorder="1" applyAlignment="1">
      <alignment horizontal="center"/>
    </xf>
    <xf numFmtId="2" fontId="38" fillId="0" borderId="0" xfId="0" applyNumberFormat="1" applyFont="1" applyAlignment="1">
      <alignment horizontal="left" vertical="center"/>
    </xf>
    <xf numFmtId="6" fontId="39" fillId="0" borderId="0" xfId="0" applyNumberFormat="1" applyFont="1" applyAlignment="1">
      <alignment horizontal="left"/>
    </xf>
    <xf numFmtId="8" fontId="40" fillId="0" borderId="1" xfId="0" applyNumberFormat="1" applyFont="1" applyBorder="1" applyAlignment="1">
      <alignment horizontal="center" wrapText="1"/>
    </xf>
    <xf numFmtId="6" fontId="38" fillId="0" borderId="1" xfId="0" applyNumberFormat="1" applyFont="1" applyBorder="1" applyAlignment="1">
      <alignment horizontal="center"/>
    </xf>
    <xf numFmtId="0" fontId="38" fillId="0" borderId="0" xfId="0" applyFont="1"/>
    <xf numFmtId="2" fontId="39" fillId="0" borderId="0" xfId="0" applyNumberFormat="1" applyFont="1"/>
    <xf numFmtId="6" fontId="40" fillId="0" borderId="1" xfId="0" applyNumberFormat="1" applyFont="1" applyBorder="1" applyAlignment="1">
      <alignment horizontal="center"/>
    </xf>
    <xf numFmtId="0" fontId="44" fillId="0" borderId="0" xfId="0" applyFont="1" applyAlignment="1">
      <alignment vertical="center"/>
    </xf>
    <xf numFmtId="5" fontId="39" fillId="15" borderId="0" xfId="0" applyNumberFormat="1" applyFont="1" applyFill="1" applyAlignment="1">
      <alignment horizontal="left"/>
    </xf>
    <xf numFmtId="3" fontId="38" fillId="2" borderId="1" xfId="0" applyNumberFormat="1" applyFont="1" applyFill="1" applyBorder="1" applyAlignment="1">
      <alignment horizontal="center" wrapText="1"/>
    </xf>
    <xf numFmtId="7" fontId="39" fillId="0" borderId="0" xfId="0" applyNumberFormat="1" applyFont="1"/>
    <xf numFmtId="10" fontId="39" fillId="15" borderId="0" xfId="0" applyNumberFormat="1" applyFont="1" applyFill="1" applyAlignment="1">
      <alignment horizontal="left"/>
    </xf>
    <xf numFmtId="6" fontId="40" fillId="0" borderId="1" xfId="0" applyNumberFormat="1" applyFont="1" applyBorder="1" applyAlignment="1">
      <alignment horizontal="center" wrapText="1"/>
    </xf>
    <xf numFmtId="6" fontId="38" fillId="2" borderId="1" xfId="0" applyNumberFormat="1" applyFont="1" applyFill="1" applyBorder="1" applyAlignment="1">
      <alignment horizontal="center" wrapText="1"/>
    </xf>
    <xf numFmtId="5" fontId="38" fillId="0" borderId="0" xfId="0" applyNumberFormat="1" applyFont="1" applyAlignment="1">
      <alignment horizontal="left"/>
    </xf>
    <xf numFmtId="0" fontId="38" fillId="0" borderId="0" xfId="0" applyFont="1" applyAlignment="1">
      <alignment vertical="center"/>
    </xf>
    <xf numFmtId="7" fontId="35" fillId="0" borderId="0" xfId="0" applyNumberFormat="1" applyFont="1" applyAlignment="1">
      <alignment horizontal="left"/>
    </xf>
    <xf numFmtId="6" fontId="35" fillId="0" borderId="0" xfId="0" applyNumberFormat="1" applyFont="1" applyAlignment="1">
      <alignment horizontal="center"/>
    </xf>
    <xf numFmtId="0" fontId="35" fillId="0" borderId="0" xfId="0" applyFont="1"/>
    <xf numFmtId="0" fontId="34" fillId="0" borderId="0" xfId="0" applyFont="1" applyAlignment="1">
      <alignment horizontal="left"/>
    </xf>
    <xf numFmtId="0" fontId="37" fillId="0" borderId="8" xfId="0" applyFont="1" applyBorder="1" applyAlignment="1">
      <alignment vertical="top"/>
    </xf>
    <xf numFmtId="0" fontId="37" fillId="0" borderId="0" xfId="0" applyFont="1" applyAlignment="1">
      <alignment vertical="top"/>
    </xf>
    <xf numFmtId="0" fontId="40" fillId="0" borderId="0" xfId="0" applyFont="1" applyAlignment="1">
      <alignment vertical="center"/>
    </xf>
    <xf numFmtId="0" fontId="39" fillId="0" borderId="0" xfId="0" applyFont="1" applyAlignment="1">
      <alignment vertical="top"/>
    </xf>
    <xf numFmtId="0" fontId="37" fillId="6" borderId="1" xfId="0" applyFont="1" applyFill="1" applyBorder="1" applyAlignment="1">
      <alignment vertical="top" wrapText="1"/>
    </xf>
    <xf numFmtId="0" fontId="39" fillId="0" borderId="0" xfId="0" applyFont="1" applyAlignment="1">
      <alignment vertical="center"/>
    </xf>
    <xf numFmtId="8" fontId="39" fillId="0" borderId="8" xfId="0" applyNumberFormat="1" applyFont="1" applyBorder="1" applyAlignment="1">
      <alignment horizontal="left"/>
    </xf>
    <xf numFmtId="0" fontId="38" fillId="2" borderId="1" xfId="0" applyFont="1" applyFill="1" applyBorder="1" applyAlignment="1">
      <alignment vertical="center"/>
    </xf>
    <xf numFmtId="165" fontId="39" fillId="13" borderId="1" xfId="0" applyNumberFormat="1" applyFont="1" applyFill="1" applyBorder="1" applyAlignment="1">
      <alignment horizontal="center" vertical="center"/>
    </xf>
    <xf numFmtId="4" fontId="38" fillId="6" borderId="1" xfId="0" applyNumberFormat="1" applyFont="1" applyFill="1" applyBorder="1" applyAlignment="1">
      <alignment horizontal="center" vertical="center"/>
    </xf>
    <xf numFmtId="0" fontId="34" fillId="0" borderId="0" xfId="0" applyFont="1" applyAlignment="1">
      <alignment vertical="center"/>
    </xf>
    <xf numFmtId="4" fontId="39" fillId="0" borderId="8" xfId="0" applyNumberFormat="1" applyFont="1" applyBorder="1" applyAlignment="1">
      <alignment horizontal="left"/>
    </xf>
    <xf numFmtId="8" fontId="39" fillId="0" borderId="1" xfId="0" applyNumberFormat="1" applyFont="1" applyBorder="1" applyAlignment="1">
      <alignment horizontal="center" vertical="center"/>
    </xf>
    <xf numFmtId="4" fontId="38" fillId="0" borderId="1" xfId="0" applyNumberFormat="1" applyFont="1" applyBorder="1" applyAlignment="1">
      <alignment horizontal="center" vertical="center"/>
    </xf>
    <xf numFmtId="10" fontId="39" fillId="0" borderId="8" xfId="0" applyNumberFormat="1" applyFont="1" applyBorder="1" applyAlignment="1">
      <alignment horizontal="left"/>
    </xf>
    <xf numFmtId="10" fontId="39" fillId="13" borderId="1" xfId="0" applyNumberFormat="1" applyFont="1" applyFill="1" applyBorder="1" applyAlignment="1">
      <alignment horizontal="center" vertical="center"/>
    </xf>
    <xf numFmtId="0" fontId="36" fillId="0" borderId="0" xfId="0" applyFont="1" applyAlignment="1">
      <alignment horizontal="left" vertical="center"/>
    </xf>
    <xf numFmtId="8" fontId="38" fillId="6" borderId="1" xfId="0" applyNumberFormat="1" applyFont="1" applyFill="1" applyBorder="1" applyAlignment="1">
      <alignment horizontal="center" vertical="center"/>
    </xf>
    <xf numFmtId="0" fontId="39" fillId="13" borderId="1" xfId="0" applyFont="1" applyFill="1" applyBorder="1" applyAlignment="1">
      <alignment horizontal="center" vertical="center"/>
    </xf>
    <xf numFmtId="3" fontId="38" fillId="6" borderId="1" xfId="0" applyNumberFormat="1" applyFont="1" applyFill="1" applyBorder="1" applyAlignment="1">
      <alignment horizontal="center" vertical="center"/>
    </xf>
    <xf numFmtId="0" fontId="36" fillId="0" borderId="0" xfId="0" applyFont="1" applyAlignment="1">
      <alignment vertical="center"/>
    </xf>
    <xf numFmtId="4" fontId="39" fillId="0" borderId="1" xfId="0" applyNumberFormat="1" applyFont="1" applyBorder="1" applyAlignment="1">
      <alignment horizontal="center" vertical="center"/>
    </xf>
    <xf numFmtId="3" fontId="38" fillId="0" borderId="1" xfId="0" applyNumberFormat="1" applyFont="1" applyBorder="1" applyAlignment="1">
      <alignment horizontal="center" vertical="center"/>
    </xf>
    <xf numFmtId="0" fontId="38" fillId="0" borderId="1" xfId="0" applyFont="1" applyBorder="1" applyAlignment="1">
      <alignment vertical="center"/>
    </xf>
    <xf numFmtId="9" fontId="39" fillId="0" borderId="0" xfId="0" applyNumberFormat="1" applyFont="1" applyAlignment="1">
      <alignment horizontal="center" vertical="center"/>
    </xf>
    <xf numFmtId="9" fontId="34" fillId="0" borderId="1" xfId="0" applyNumberFormat="1" applyFont="1" applyBorder="1" applyAlignment="1">
      <alignment horizontal="center"/>
    </xf>
    <xf numFmtId="9" fontId="35" fillId="0" borderId="1" xfId="0" applyNumberFormat="1" applyFont="1" applyBorder="1" applyAlignment="1">
      <alignment horizontal="center"/>
    </xf>
    <xf numFmtId="6" fontId="34" fillId="2" borderId="1" xfId="0" applyNumberFormat="1" applyFont="1" applyFill="1" applyBorder="1" applyAlignment="1">
      <alignment horizontal="center"/>
    </xf>
    <xf numFmtId="6" fontId="38" fillId="0" borderId="1" xfId="0" applyNumberFormat="1" applyFont="1" applyBorder="1" applyAlignment="1">
      <alignment horizontal="center" vertical="center"/>
    </xf>
    <xf numFmtId="9" fontId="39" fillId="2" borderId="0" xfId="0" applyNumberFormat="1" applyFont="1" applyFill="1" applyAlignment="1">
      <alignment horizontal="center" vertical="center"/>
    </xf>
    <xf numFmtId="2" fontId="40" fillId="0" borderId="8" xfId="0" applyNumberFormat="1" applyFont="1" applyBorder="1" applyAlignment="1">
      <alignment horizontal="left" vertical="center"/>
    </xf>
    <xf numFmtId="6" fontId="39" fillId="0" borderId="1" xfId="0" applyNumberFormat="1" applyFont="1" applyBorder="1" applyAlignment="1">
      <alignment horizontal="center" vertical="center"/>
    </xf>
    <xf numFmtId="5" fontId="38" fillId="0" borderId="0" xfId="0" applyNumberFormat="1" applyFont="1" applyAlignment="1">
      <alignment horizontal="left" vertical="center"/>
    </xf>
    <xf numFmtId="6" fontId="34" fillId="0" borderId="1" xfId="0" applyNumberFormat="1" applyFont="1" applyBorder="1" applyAlignment="1">
      <alignment horizontal="center"/>
    </xf>
    <xf numFmtId="0" fontId="39" fillId="0" borderId="0" xfId="0" applyFont="1" applyAlignment="1">
      <alignment horizontal="center" vertical="center"/>
    </xf>
    <xf numFmtId="0" fontId="38" fillId="0" borderId="0" xfId="0" applyFont="1" applyAlignment="1">
      <alignment horizontal="center" vertical="center"/>
    </xf>
    <xf numFmtId="0" fontId="40" fillId="2" borderId="1" xfId="0" applyFont="1" applyFill="1" applyBorder="1" applyAlignment="1">
      <alignment vertical="center"/>
    </xf>
    <xf numFmtId="6" fontId="40" fillId="0" borderId="1" xfId="0" applyNumberFormat="1" applyFont="1" applyBorder="1" applyAlignment="1">
      <alignment horizontal="center" vertical="center"/>
    </xf>
    <xf numFmtId="0" fontId="38" fillId="2" borderId="3" xfId="0" applyFont="1" applyFill="1" applyBorder="1" applyAlignment="1">
      <alignment vertical="center"/>
    </xf>
    <xf numFmtId="0" fontId="39" fillId="13" borderId="1" xfId="0" applyFont="1" applyFill="1" applyBorder="1" applyAlignment="1">
      <alignment horizontal="center" vertical="center" wrapText="1"/>
    </xf>
    <xf numFmtId="3" fontId="38" fillId="2" borderId="1" xfId="0" applyNumberFormat="1" applyFont="1" applyFill="1" applyBorder="1" applyAlignment="1">
      <alignment horizontal="center" vertical="center" wrapText="1"/>
    </xf>
    <xf numFmtId="7" fontId="38" fillId="2" borderId="1" xfId="0" applyNumberFormat="1" applyFont="1" applyFill="1" applyBorder="1" applyAlignment="1">
      <alignment horizontal="center" wrapText="1"/>
    </xf>
    <xf numFmtId="6" fontId="4" fillId="0" borderId="0" xfId="0" applyNumberFormat="1" applyFont="1"/>
    <xf numFmtId="6" fontId="20" fillId="0" borderId="0" xfId="0" applyNumberFormat="1" applyFont="1"/>
    <xf numFmtId="6" fontId="3" fillId="0" borderId="0" xfId="0" applyNumberFormat="1" applyFont="1"/>
    <xf numFmtId="6" fontId="3" fillId="0" borderId="0" xfId="0" applyNumberFormat="1" applyFont="1" applyAlignment="1">
      <alignment horizontal="center"/>
    </xf>
    <xf numFmtId="6" fontId="18" fillId="0" borderId="0" xfId="0" applyNumberFormat="1" applyFont="1" applyAlignment="1">
      <alignment horizontal="center"/>
    </xf>
    <xf numFmtId="0" fontId="0" fillId="0" borderId="9" xfId="0" applyBorder="1"/>
    <xf numFmtId="0" fontId="5" fillId="0" borderId="0" xfId="0" applyFont="1" applyAlignment="1">
      <alignment horizontal="left"/>
    </xf>
    <xf numFmtId="0" fontId="7" fillId="2" borderId="0" xfId="0" applyFont="1" applyFill="1" applyAlignment="1">
      <alignment horizontal="center" vertical="top" wrapText="1"/>
    </xf>
    <xf numFmtId="0" fontId="7" fillId="2" borderId="9" xfId="0" applyFont="1" applyFill="1" applyBorder="1" applyAlignment="1">
      <alignment horizontal="center" vertical="top" wrapText="1"/>
    </xf>
    <xf numFmtId="2" fontId="39" fillId="16" borderId="0" xfId="0" applyNumberFormat="1" applyFont="1" applyFill="1" applyAlignment="1" applyProtection="1">
      <alignment horizontal="left"/>
      <protection locked="0"/>
    </xf>
    <xf numFmtId="6" fontId="39" fillId="16" borderId="0" xfId="0" applyNumberFormat="1" applyFont="1" applyFill="1" applyAlignment="1" applyProtection="1">
      <alignment horizontal="left"/>
      <protection locked="0"/>
    </xf>
    <xf numFmtId="5" fontId="39" fillId="16" borderId="1" xfId="0" applyNumberFormat="1" applyFont="1" applyFill="1" applyBorder="1" applyAlignment="1" applyProtection="1">
      <alignment horizontal="left"/>
      <protection locked="0"/>
    </xf>
    <xf numFmtId="5" fontId="39" fillId="16" borderId="1" xfId="0" applyNumberFormat="1" applyFont="1" applyFill="1" applyBorder="1" applyAlignment="1" applyProtection="1">
      <alignment horizontal="left" vertical="center"/>
      <protection locked="0"/>
    </xf>
    <xf numFmtId="10" fontId="39" fillId="16" borderId="1" xfId="0" applyNumberFormat="1" applyFont="1" applyFill="1" applyBorder="1" applyAlignment="1" applyProtection="1">
      <alignment horizontal="left"/>
      <protection locked="0"/>
    </xf>
    <xf numFmtId="0" fontId="7" fillId="2" borderId="0" xfId="0" applyFont="1" applyFill="1" applyAlignment="1">
      <alignment horizontal="center" vertical="top"/>
    </xf>
    <xf numFmtId="0" fontId="5" fillId="0" borderId="0" xfId="0" applyFont="1" applyAlignment="1">
      <alignment horizontal="center" vertical="center" wrapText="1"/>
    </xf>
    <xf numFmtId="0" fontId="7" fillId="0" borderId="0" xfId="0" applyFont="1" applyAlignment="1">
      <alignment horizontal="center" vertical="center"/>
    </xf>
    <xf numFmtId="0" fontId="0" fillId="5" borderId="0" xfId="0" applyFill="1" applyAlignment="1">
      <alignment horizontal="center" wrapText="1"/>
    </xf>
    <xf numFmtId="0" fontId="0" fillId="17" borderId="0" xfId="0" applyFill="1" applyAlignment="1">
      <alignment horizontal="center"/>
    </xf>
    <xf numFmtId="0" fontId="29" fillId="0" borderId="0" xfId="0" applyFont="1" applyAlignment="1" applyProtection="1">
      <alignment horizontal="left"/>
      <protection locked="0"/>
    </xf>
    <xf numFmtId="0" fontId="0" fillId="0" borderId="0" xfId="0" applyAlignment="1">
      <alignment vertical="top" wrapText="1"/>
    </xf>
    <xf numFmtId="0" fontId="7" fillId="3" borderId="0" xfId="0" applyFont="1" applyFill="1" applyAlignment="1">
      <alignment horizontal="center" vertical="top"/>
    </xf>
    <xf numFmtId="0" fontId="0" fillId="3" borderId="0" xfId="0" applyFill="1" applyAlignment="1">
      <alignment horizontal="left"/>
    </xf>
    <xf numFmtId="0" fontId="5" fillId="3" borderId="0" xfId="0" applyFont="1" applyFill="1" applyAlignment="1">
      <alignment horizontal="center" vertical="center" wrapText="1"/>
    </xf>
    <xf numFmtId="0" fontId="0" fillId="3" borderId="0" xfId="0" applyFill="1"/>
    <xf numFmtId="0" fontId="0" fillId="3" borderId="0" xfId="0" applyFill="1" applyAlignment="1">
      <alignment horizontal="left" vertical="center"/>
    </xf>
    <xf numFmtId="0" fontId="22" fillId="0" borderId="0" xfId="0" applyFont="1" applyAlignment="1">
      <alignment horizontal="left"/>
    </xf>
    <xf numFmtId="0" fontId="25" fillId="0" borderId="0" xfId="0" applyFont="1" applyAlignment="1">
      <alignment horizontal="left"/>
    </xf>
    <xf numFmtId="0" fontId="25" fillId="0" borderId="0" xfId="0" applyFont="1" applyAlignment="1">
      <alignment wrapText="1"/>
    </xf>
    <xf numFmtId="0" fontId="22" fillId="0" borderId="0" xfId="0" applyFont="1" applyAlignment="1">
      <alignment wrapText="1"/>
    </xf>
    <xf numFmtId="0" fontId="0" fillId="0" borderId="0" xfId="0" quotePrefix="1" applyAlignment="1">
      <alignment horizontal="left" indent="2"/>
    </xf>
    <xf numFmtId="8" fontId="49" fillId="0" borderId="0" xfId="0" applyNumberFormat="1" applyFont="1" applyAlignment="1">
      <alignment horizontal="left" indent="2"/>
    </xf>
    <xf numFmtId="0" fontId="47" fillId="0" borderId="0" xfId="0" quotePrefix="1" applyFont="1" applyAlignment="1">
      <alignment horizontal="left" indent="2"/>
    </xf>
    <xf numFmtId="0" fontId="5" fillId="0" borderId="0" xfId="0" applyFont="1" applyAlignment="1">
      <alignment vertical="top"/>
    </xf>
    <xf numFmtId="0" fontId="5" fillId="0" borderId="0" xfId="0" applyFont="1" applyAlignment="1">
      <alignment wrapText="1"/>
    </xf>
    <xf numFmtId="0" fontId="5" fillId="0" borderId="0" xfId="0" applyFont="1" applyAlignment="1">
      <alignment horizontal="center" vertical="center"/>
    </xf>
    <xf numFmtId="0" fontId="38" fillId="3" borderId="1" xfId="0" applyFont="1" applyFill="1" applyBorder="1" applyAlignment="1">
      <alignment vertical="center"/>
    </xf>
    <xf numFmtId="4" fontId="39" fillId="3" borderId="1" xfId="0" applyNumberFormat="1" applyFont="1" applyFill="1" applyBorder="1" applyAlignment="1">
      <alignment horizontal="center" vertical="center"/>
    </xf>
    <xf numFmtId="4" fontId="38" fillId="3" borderId="1" xfId="0" applyNumberFormat="1" applyFont="1" applyFill="1" applyBorder="1" applyAlignment="1">
      <alignment horizontal="center" vertical="center"/>
    </xf>
    <xf numFmtId="4" fontId="34" fillId="0" borderId="1" xfId="0" applyNumberFormat="1" applyFont="1" applyBorder="1" applyAlignment="1">
      <alignment horizontal="center"/>
    </xf>
    <xf numFmtId="6" fontId="35" fillId="0" borderId="0" xfId="0" applyNumberFormat="1" applyFont="1"/>
    <xf numFmtId="3" fontId="0" fillId="0" borderId="0" xfId="0" applyNumberFormat="1" applyAlignment="1">
      <alignment horizontal="center"/>
    </xf>
    <xf numFmtId="0" fontId="25" fillId="0" borderId="0" xfId="0" applyFont="1" applyAlignment="1">
      <alignment horizontal="center"/>
    </xf>
    <xf numFmtId="0" fontId="14" fillId="0" borderId="0" xfId="0" applyFont="1" applyAlignment="1">
      <alignment vertical="top" wrapText="1"/>
    </xf>
    <xf numFmtId="0" fontId="4" fillId="0" borderId="0" xfId="0" applyFont="1" applyAlignment="1">
      <alignment vertical="top"/>
    </xf>
    <xf numFmtId="0" fontId="14" fillId="0" borderId="7" xfId="0" applyFont="1" applyBorder="1" applyAlignment="1">
      <alignment horizontal="center" vertical="top" wrapText="1"/>
    </xf>
    <xf numFmtId="0" fontId="13" fillId="0" borderId="0" xfId="0" applyFont="1" applyAlignment="1">
      <alignment horizontal="center" vertical="top" wrapText="1"/>
    </xf>
    <xf numFmtId="0" fontId="4" fillId="0" borderId="0" xfId="0" applyFont="1" applyAlignment="1">
      <alignment horizontal="center" vertical="top"/>
    </xf>
    <xf numFmtId="3" fontId="14" fillId="4" borderId="2" xfId="0" applyNumberFormat="1" applyFont="1" applyFill="1" applyBorder="1" applyAlignment="1">
      <alignment horizontal="center" vertical="top" wrapText="1"/>
    </xf>
    <xf numFmtId="6" fontId="14" fillId="4" borderId="2" xfId="0" applyNumberFormat="1" applyFont="1" applyFill="1" applyBorder="1" applyAlignment="1">
      <alignment horizontal="center" vertical="top" wrapText="1"/>
    </xf>
    <xf numFmtId="0" fontId="39" fillId="2" borderId="0" xfId="0" applyFont="1" applyFill="1" applyAlignment="1">
      <alignment horizontal="left" indent="6"/>
    </xf>
    <xf numFmtId="0" fontId="7" fillId="0" borderId="0" xfId="0" applyFont="1" applyAlignment="1">
      <alignment horizontal="center" vertical="center" wrapText="1"/>
    </xf>
    <xf numFmtId="0" fontId="22" fillId="0" borderId="0" xfId="0" applyFont="1" applyAlignment="1">
      <alignment horizontal="center" vertical="center" wrapText="1"/>
    </xf>
    <xf numFmtId="0" fontId="50" fillId="0" borderId="0" xfId="0" applyFont="1"/>
    <xf numFmtId="0" fontId="50" fillId="0" borderId="0" xfId="0" applyFont="1" applyAlignment="1">
      <alignment horizontal="center" vertical="top"/>
    </xf>
    <xf numFmtId="0" fontId="50" fillId="0" borderId="0" xfId="0" applyFont="1" applyAlignment="1">
      <alignment vertical="top"/>
    </xf>
    <xf numFmtId="0" fontId="44" fillId="0" borderId="0" xfId="0" applyFont="1" applyAlignment="1">
      <alignment vertical="top"/>
    </xf>
    <xf numFmtId="5" fontId="14" fillId="4" borderId="2" xfId="0" applyNumberFormat="1" applyFont="1" applyFill="1" applyBorder="1" applyAlignment="1">
      <alignment horizontal="center" vertical="top" wrapText="1"/>
    </xf>
    <xf numFmtId="0" fontId="14" fillId="4" borderId="7" xfId="0" applyFont="1" applyFill="1" applyBorder="1" applyAlignment="1">
      <alignment horizontal="center" vertical="top"/>
    </xf>
    <xf numFmtId="6" fontId="4" fillId="0" borderId="0" xfId="0" applyNumberFormat="1" applyFont="1" applyAlignment="1">
      <alignment horizontal="center" vertical="top"/>
    </xf>
    <xf numFmtId="8" fontId="0" fillId="0" borderId="0" xfId="0" applyNumberFormat="1"/>
    <xf numFmtId="8" fontId="0" fillId="0" borderId="0" xfId="0" applyNumberFormat="1" applyAlignment="1">
      <alignment horizontal="left" indent="2"/>
    </xf>
    <xf numFmtId="8" fontId="0" fillId="0" borderId="0" xfId="0" quotePrefix="1" applyNumberFormat="1" applyAlignment="1">
      <alignment horizontal="left" indent="2"/>
    </xf>
    <xf numFmtId="8" fontId="47" fillId="0" borderId="0" xfId="0" applyNumberFormat="1" applyFont="1"/>
    <xf numFmtId="0" fontId="48" fillId="0" borderId="0" xfId="0" quotePrefix="1" applyFont="1" applyAlignment="1">
      <alignment horizontal="left" indent="2"/>
    </xf>
    <xf numFmtId="8" fontId="0" fillId="0" borderId="0" xfId="0" quotePrefix="1" applyNumberFormat="1" applyAlignment="1">
      <alignment horizontal="left" indent="4"/>
    </xf>
    <xf numFmtId="8" fontId="49" fillId="0" borderId="0" xfId="0" applyNumberFormat="1" applyFont="1"/>
    <xf numFmtId="7" fontId="7" fillId="0" borderId="7" xfId="0" applyNumberFormat="1" applyFont="1" applyBorder="1" applyAlignment="1">
      <alignment horizontal="center" vertical="top" wrapText="1"/>
    </xf>
    <xf numFmtId="0" fontId="7" fillId="9" borderId="7" xfId="0" applyFont="1" applyFill="1" applyBorder="1" applyAlignment="1">
      <alignment horizontal="center" vertical="top" wrapText="1"/>
    </xf>
    <xf numFmtId="7" fontId="7" fillId="9" borderId="9" xfId="0" applyNumberFormat="1" applyFont="1" applyFill="1" applyBorder="1" applyAlignment="1">
      <alignment horizontal="center" vertical="top" wrapText="1"/>
    </xf>
    <xf numFmtId="0" fontId="7" fillId="9" borderId="9" xfId="0" applyFont="1" applyFill="1" applyBorder="1" applyAlignment="1">
      <alignment horizontal="center" vertical="top" wrapText="1"/>
    </xf>
    <xf numFmtId="0" fontId="7" fillId="0" borderId="9" xfId="0" applyFont="1" applyBorder="1" applyAlignment="1">
      <alignment horizontal="center" vertical="top" wrapText="1"/>
    </xf>
    <xf numFmtId="0" fontId="7" fillId="2" borderId="7" xfId="0" applyFont="1" applyFill="1" applyBorder="1" applyAlignment="1">
      <alignment horizontal="center" vertical="top" wrapText="1"/>
    </xf>
    <xf numFmtId="7" fontId="0" fillId="5" borderId="1" xfId="0" applyNumberFormat="1" applyFill="1" applyBorder="1" applyAlignment="1" applyProtection="1">
      <alignment horizontal="center"/>
      <protection locked="0"/>
    </xf>
    <xf numFmtId="7" fontId="0" fillId="5" borderId="2" xfId="0" applyNumberFormat="1" applyFill="1" applyBorder="1" applyAlignment="1" applyProtection="1">
      <alignment horizontal="center"/>
      <protection locked="0"/>
    </xf>
    <xf numFmtId="6" fontId="7" fillId="9" borderId="2" xfId="0" applyNumberFormat="1" applyFont="1" applyFill="1" applyBorder="1" applyAlignment="1">
      <alignment horizontal="center" vertical="center" wrapText="1"/>
    </xf>
    <xf numFmtId="6" fontId="7" fillId="2" borderId="0" xfId="0" applyNumberFormat="1" applyFont="1" applyFill="1" applyAlignment="1">
      <alignment horizontal="center" vertical="center" wrapText="1"/>
    </xf>
    <xf numFmtId="6" fontId="7" fillId="0" borderId="2" xfId="0" applyNumberFormat="1" applyFont="1" applyBorder="1" applyAlignment="1">
      <alignment horizontal="center" vertical="center" wrapText="1"/>
    </xf>
    <xf numFmtId="6" fontId="7" fillId="2" borderId="2" xfId="0" applyNumberFormat="1" applyFont="1" applyFill="1" applyBorder="1" applyAlignment="1">
      <alignment horizontal="center" vertical="center" wrapText="1"/>
    </xf>
    <xf numFmtId="10" fontId="0" fillId="0" borderId="1" xfId="0" applyNumberFormat="1" applyBorder="1" applyAlignment="1">
      <alignment horizontal="center"/>
    </xf>
    <xf numFmtId="10" fontId="7" fillId="9" borderId="9" xfId="0" applyNumberFormat="1" applyFont="1" applyFill="1" applyBorder="1" applyAlignment="1">
      <alignment horizontal="center" vertical="center" wrapText="1"/>
    </xf>
    <xf numFmtId="10" fontId="7" fillId="9" borderId="2" xfId="0" applyNumberFormat="1" applyFont="1" applyFill="1" applyBorder="1" applyAlignment="1">
      <alignment horizontal="center" vertical="center"/>
    </xf>
    <xf numFmtId="6" fontId="7" fillId="0" borderId="10" xfId="0" applyNumberFormat="1" applyFont="1" applyBorder="1" applyAlignment="1">
      <alignment horizontal="center" vertical="top" wrapText="1"/>
    </xf>
    <xf numFmtId="3" fontId="7" fillId="0" borderId="7" xfId="0" applyNumberFormat="1" applyFont="1" applyBorder="1" applyAlignment="1">
      <alignment horizontal="center" vertical="top" wrapText="1"/>
    </xf>
    <xf numFmtId="3" fontId="0" fillId="0" borderId="7" xfId="0" applyNumberFormat="1" applyBorder="1" applyAlignment="1">
      <alignment horizontal="center"/>
    </xf>
    <xf numFmtId="10" fontId="7" fillId="9" borderId="9" xfId="0" applyNumberFormat="1" applyFont="1" applyFill="1" applyBorder="1" applyAlignment="1">
      <alignment horizontal="center" vertical="top" wrapText="1"/>
    </xf>
    <xf numFmtId="10" fontId="0" fillId="0" borderId="0" xfId="0" applyNumberFormat="1"/>
    <xf numFmtId="10" fontId="17" fillId="0" borderId="0" xfId="0" applyNumberFormat="1" applyFont="1" applyAlignment="1">
      <alignment horizontal="center" vertical="top"/>
    </xf>
    <xf numFmtId="10" fontId="7" fillId="0" borderId="0" xfId="0" applyNumberFormat="1" applyFont="1" applyAlignment="1">
      <alignment horizontal="center" vertical="top" wrapText="1"/>
    </xf>
    <xf numFmtId="10" fontId="7" fillId="0" borderId="0" xfId="0" applyNumberFormat="1" applyFont="1" applyAlignment="1">
      <alignment horizontal="center" vertical="center" wrapText="1"/>
    </xf>
    <xf numFmtId="10" fontId="0" fillId="0" borderId="7" xfId="0" applyNumberFormat="1" applyBorder="1" applyAlignment="1">
      <alignment horizontal="center"/>
    </xf>
    <xf numFmtId="0" fontId="35" fillId="0" borderId="0" xfId="0" applyFont="1" applyAlignment="1">
      <alignment vertical="center"/>
    </xf>
    <xf numFmtId="0" fontId="35" fillId="0" borderId="1" xfId="0" applyFont="1" applyBorder="1"/>
    <xf numFmtId="3" fontId="34" fillId="0" borderId="1" xfId="0" applyNumberFormat="1" applyFont="1" applyBorder="1" applyAlignment="1">
      <alignment horizontal="center"/>
    </xf>
    <xf numFmtId="8" fontId="34" fillId="0" borderId="1" xfId="0" applyNumberFormat="1" applyFont="1" applyBorder="1" applyAlignment="1">
      <alignment horizontal="center"/>
    </xf>
    <xf numFmtId="0" fontId="35" fillId="0" borderId="0" xfId="0" applyFont="1" applyAlignment="1">
      <alignment vertical="top" wrapText="1"/>
    </xf>
    <xf numFmtId="4" fontId="35" fillId="0" borderId="0" xfId="0" applyNumberFormat="1" applyFont="1" applyAlignment="1">
      <alignment horizontal="center"/>
    </xf>
    <xf numFmtId="6" fontId="34" fillId="0" borderId="1" xfId="0" applyNumberFormat="1" applyFont="1" applyBorder="1" applyAlignment="1">
      <alignment horizontal="left"/>
    </xf>
    <xf numFmtId="0" fontId="25" fillId="5" borderId="1" xfId="0" applyFont="1" applyFill="1" applyBorder="1" applyAlignment="1" applyProtection="1">
      <alignment horizontal="left"/>
      <protection locked="0"/>
    </xf>
    <xf numFmtId="0" fontId="25" fillId="0" borderId="7" xfId="0" applyFont="1" applyBorder="1" applyAlignment="1">
      <alignment horizontal="left"/>
    </xf>
    <xf numFmtId="6" fontId="25" fillId="0" borderId="0" xfId="0" applyNumberFormat="1" applyFont="1" applyAlignment="1">
      <alignment horizontal="left"/>
    </xf>
    <xf numFmtId="8" fontId="25" fillId="0" borderId="0" xfId="0" applyNumberFormat="1" applyFont="1" applyAlignment="1">
      <alignment horizontal="left"/>
    </xf>
    <xf numFmtId="3" fontId="25" fillId="5" borderId="1" xfId="0" applyNumberFormat="1" applyFont="1" applyFill="1" applyBorder="1" applyAlignment="1" applyProtection="1">
      <alignment horizontal="center"/>
      <protection locked="0"/>
    </xf>
    <xf numFmtId="0" fontId="25" fillId="5" borderId="1" xfId="0" applyFont="1" applyFill="1" applyBorder="1" applyAlignment="1" applyProtection="1">
      <alignment horizontal="center"/>
      <protection locked="0"/>
    </xf>
    <xf numFmtId="0" fontId="25" fillId="0" borderId="0" xfId="0" applyFont="1" applyAlignment="1">
      <alignment horizontal="center" wrapText="1"/>
    </xf>
    <xf numFmtId="6" fontId="25" fillId="0" borderId="1" xfId="0" applyNumberFormat="1" applyFont="1" applyBorder="1" applyAlignment="1">
      <alignment horizontal="center"/>
    </xf>
    <xf numFmtId="6" fontId="25" fillId="0" borderId="1" xfId="0" applyNumberFormat="1" applyFont="1" applyBorder="1" applyAlignment="1">
      <alignment horizontal="center" wrapText="1"/>
    </xf>
    <xf numFmtId="0" fontId="25" fillId="5" borderId="1" xfId="0" applyFont="1" applyFill="1" applyBorder="1" applyAlignment="1" applyProtection="1">
      <alignment horizontal="center" wrapText="1"/>
      <protection locked="0"/>
    </xf>
    <xf numFmtId="7" fontId="25" fillId="5" borderId="1" xfId="0" applyNumberFormat="1" applyFont="1" applyFill="1" applyBorder="1" applyAlignment="1" applyProtection="1">
      <alignment horizontal="center"/>
      <protection locked="0"/>
    </xf>
    <xf numFmtId="5" fontId="25" fillId="0" borderId="1" xfId="0" applyNumberFormat="1" applyFont="1" applyBorder="1" applyAlignment="1">
      <alignment horizontal="center"/>
    </xf>
    <xf numFmtId="0" fontId="39" fillId="2" borderId="0" xfId="0" applyFont="1" applyFill="1"/>
    <xf numFmtId="0" fontId="0" fillId="3" borderId="0" xfId="0" applyFill="1" applyAlignment="1">
      <alignment horizontal="left" vertical="top" wrapText="1"/>
    </xf>
    <xf numFmtId="0" fontId="5" fillId="0" borderId="0" xfId="0" applyFont="1" applyAlignment="1">
      <alignment horizontal="left" vertical="center"/>
    </xf>
    <xf numFmtId="0" fontId="0" fillId="0" borderId="1" xfId="0" applyBorder="1" applyAlignment="1">
      <alignment horizontal="left" wrapText="1" indent="3"/>
    </xf>
    <xf numFmtId="6" fontId="0" fillId="0" borderId="1" xfId="0" applyNumberFormat="1" applyBorder="1" applyAlignment="1">
      <alignment horizontal="center" wrapText="1"/>
    </xf>
    <xf numFmtId="0" fontId="32" fillId="0" borderId="0" xfId="0" applyFont="1"/>
    <xf numFmtId="6" fontId="5" fillId="0" borderId="10" xfId="0" applyNumberFormat="1" applyFont="1" applyBorder="1" applyAlignment="1">
      <alignment horizontal="left" wrapText="1"/>
    </xf>
    <xf numFmtId="0" fontId="0" fillId="0" borderId="0" xfId="0" applyAlignment="1">
      <alignment horizontal="left" wrapText="1"/>
    </xf>
    <xf numFmtId="6" fontId="5" fillId="0" borderId="10" xfId="0" applyNumberFormat="1" applyFont="1" applyBorder="1" applyAlignment="1">
      <alignment horizontal="left"/>
    </xf>
    <xf numFmtId="0" fontId="5" fillId="0" borderId="10" xfId="0" applyFont="1" applyBorder="1" applyAlignment="1">
      <alignment horizontal="left" wrapText="1"/>
    </xf>
    <xf numFmtId="0" fontId="5" fillId="0" borderId="7" xfId="0" applyFont="1" applyBorder="1" applyAlignment="1">
      <alignment horizontal="left" wrapText="1"/>
    </xf>
    <xf numFmtId="0" fontId="5" fillId="0" borderId="7" xfId="0" applyFont="1" applyBorder="1" applyAlignment="1">
      <alignment wrapText="1"/>
    </xf>
    <xf numFmtId="6" fontId="0" fillId="0" borderId="7" xfId="0" applyNumberFormat="1" applyBorder="1" applyAlignment="1">
      <alignment horizontal="left" wrapText="1"/>
    </xf>
    <xf numFmtId="0" fontId="0" fillId="0" borderId="7" xfId="0" applyBorder="1" applyAlignment="1">
      <alignment horizontal="center" wrapText="1"/>
    </xf>
    <xf numFmtId="6" fontId="0" fillId="0" borderId="7" xfId="0" applyNumberFormat="1" applyBorder="1" applyAlignment="1">
      <alignment horizontal="center" wrapText="1"/>
    </xf>
    <xf numFmtId="10" fontId="5" fillId="0" borderId="7" xfId="0" applyNumberFormat="1" applyFont="1" applyBorder="1" applyAlignment="1">
      <alignment horizontal="center" wrapText="1"/>
    </xf>
    <xf numFmtId="6" fontId="5" fillId="0" borderId="7" xfId="0" applyNumberFormat="1" applyFont="1" applyBorder="1" applyAlignment="1">
      <alignment horizontal="center" wrapText="1"/>
    </xf>
    <xf numFmtId="9" fontId="0" fillId="0" borderId="7" xfId="0" applyNumberFormat="1" applyBorder="1" applyAlignment="1">
      <alignment horizontal="left" wrapText="1"/>
    </xf>
    <xf numFmtId="6" fontId="5" fillId="0" borderId="7" xfId="0" applyNumberFormat="1" applyFont="1" applyBorder="1" applyAlignment="1">
      <alignment horizontal="left" wrapText="1"/>
    </xf>
    <xf numFmtId="0" fontId="6" fillId="0" borderId="0" xfId="1"/>
    <xf numFmtId="0" fontId="29" fillId="0" borderId="0" xfId="0" applyFont="1" applyAlignment="1">
      <alignment horizontal="left"/>
    </xf>
    <xf numFmtId="6" fontId="29" fillId="0" borderId="0" xfId="0" applyNumberFormat="1" applyFont="1" applyAlignment="1">
      <alignment horizontal="left" wrapText="1"/>
    </xf>
    <xf numFmtId="8" fontId="29" fillId="0" borderId="0" xfId="0" applyNumberFormat="1" applyFont="1" applyAlignment="1">
      <alignment horizontal="left" wrapText="1"/>
    </xf>
    <xf numFmtId="0" fontId="0" fillId="0" borderId="0" xfId="0" applyAlignment="1">
      <alignment vertical="center" wrapText="1"/>
    </xf>
    <xf numFmtId="0" fontId="0" fillId="6" borderId="0" xfId="0" applyFill="1" applyAlignment="1">
      <alignment vertical="top"/>
    </xf>
    <xf numFmtId="10" fontId="34" fillId="0" borderId="0" xfId="0" applyNumberFormat="1" applyFont="1" applyAlignment="1">
      <alignment horizontal="left"/>
    </xf>
    <xf numFmtId="6" fontId="7" fillId="7" borderId="9" xfId="0" applyNumberFormat="1" applyFont="1" applyFill="1" applyBorder="1" applyAlignment="1">
      <alignment horizontal="left" vertical="top"/>
    </xf>
    <xf numFmtId="6" fontId="7" fillId="7" borderId="7" xfId="0" applyNumberFormat="1" applyFont="1" applyFill="1" applyBorder="1" applyAlignment="1">
      <alignment horizontal="left" vertical="top" wrapText="1"/>
    </xf>
    <xf numFmtId="7" fontId="40" fillId="0" borderId="12" xfId="0" applyNumberFormat="1" applyFont="1" applyBorder="1" applyAlignment="1">
      <alignment horizontal="left"/>
    </xf>
    <xf numFmtId="4" fontId="38" fillId="0" borderId="1" xfId="0" applyNumberFormat="1" applyFont="1" applyBorder="1" applyAlignment="1">
      <alignment horizontal="left"/>
    </xf>
    <xf numFmtId="0" fontId="0" fillId="6" borderId="0" xfId="0" applyFill="1"/>
    <xf numFmtId="0" fontId="0" fillId="4" borderId="0" xfId="0" applyFill="1" applyAlignment="1">
      <alignment vertical="center"/>
    </xf>
    <xf numFmtId="0" fontId="0" fillId="4" borderId="0" xfId="0" applyFill="1"/>
    <xf numFmtId="0" fontId="5" fillId="9" borderId="0" xfId="0" applyFont="1" applyFill="1" applyAlignment="1">
      <alignment horizontal="center" vertical="center"/>
    </xf>
    <xf numFmtId="0" fontId="0" fillId="9" borderId="0" xfId="0" applyFill="1"/>
    <xf numFmtId="0" fontId="0" fillId="8" borderId="0" xfId="0" applyFill="1" applyAlignment="1">
      <alignment vertical="center"/>
    </xf>
    <xf numFmtId="0" fontId="0" fillId="8" borderId="0" xfId="0" applyFill="1" applyAlignment="1">
      <alignment vertical="top"/>
    </xf>
    <xf numFmtId="0" fontId="0" fillId="10" borderId="0" xfId="0" applyFill="1" applyAlignment="1">
      <alignment vertical="top"/>
    </xf>
    <xf numFmtId="0" fontId="39" fillId="0" borderId="0" xfId="0" applyFont="1" applyAlignment="1">
      <alignment horizontal="left" wrapText="1"/>
    </xf>
    <xf numFmtId="0" fontId="0" fillId="0" borderId="0" xfId="0" applyAlignment="1">
      <alignment horizontal="left" indent="3"/>
    </xf>
    <xf numFmtId="0" fontId="0" fillId="0" borderId="0" xfId="0" applyAlignment="1">
      <alignment horizontal="left" vertical="top" indent="14"/>
    </xf>
    <xf numFmtId="0" fontId="0" fillId="0" borderId="0" xfId="0" applyAlignment="1">
      <alignment horizontal="left" indent="7"/>
    </xf>
    <xf numFmtId="0" fontId="51" fillId="0" borderId="0" xfId="0" applyFont="1" applyAlignment="1">
      <alignment vertical="center" wrapText="1"/>
    </xf>
    <xf numFmtId="40" fontId="14" fillId="0" borderId="0" xfId="0" applyNumberFormat="1" applyFont="1" applyAlignment="1">
      <alignment vertical="center" wrapText="1"/>
    </xf>
    <xf numFmtId="0" fontId="11" fillId="0" borderId="0" xfId="0" applyFont="1" applyAlignment="1">
      <alignment vertical="center" wrapText="1"/>
    </xf>
    <xf numFmtId="6" fontId="0" fillId="0" borderId="0" xfId="0" applyNumberFormat="1" applyAlignment="1">
      <alignment horizontal="left"/>
    </xf>
    <xf numFmtId="6" fontId="5" fillId="0" borderId="0" xfId="0" applyNumberFormat="1" applyFont="1" applyAlignment="1">
      <alignment horizontal="left"/>
    </xf>
    <xf numFmtId="0" fontId="5" fillId="7" borderId="0" xfId="0" applyFont="1" applyFill="1" applyAlignment="1">
      <alignment vertical="top"/>
    </xf>
    <xf numFmtId="0" fontId="0" fillId="7" borderId="0" xfId="0" applyFill="1"/>
    <xf numFmtId="0" fontId="0" fillId="0" borderId="0" xfId="0" applyAlignment="1">
      <alignment horizontal="left" vertical="center" wrapText="1"/>
    </xf>
    <xf numFmtId="0" fontId="29" fillId="0" borderId="0" xfId="0" applyFont="1" applyAlignment="1">
      <alignment horizontal="left" wrapText="1"/>
    </xf>
    <xf numFmtId="0" fontId="0" fillId="0" borderId="0" xfId="0" applyAlignment="1">
      <alignment horizontal="left" vertical="top" wrapText="1"/>
    </xf>
    <xf numFmtId="0" fontId="25" fillId="0" borderId="0" xfId="0" applyFont="1" applyAlignment="1">
      <alignment horizontal="left" wrapText="1"/>
    </xf>
    <xf numFmtId="0" fontId="0" fillId="0" borderId="0" xfId="0" applyAlignment="1">
      <alignment horizontal="left" indent="4"/>
    </xf>
    <xf numFmtId="0" fontId="0" fillId="0" borderId="0" xfId="0" applyAlignment="1">
      <alignment horizontal="left" indent="6"/>
    </xf>
    <xf numFmtId="0" fontId="5" fillId="0" borderId="0" xfId="0" applyFont="1" applyAlignment="1">
      <alignment horizontal="left" indent="4"/>
    </xf>
    <xf numFmtId="3" fontId="14" fillId="4" borderId="7" xfId="0" applyNumberFormat="1" applyFont="1" applyFill="1" applyBorder="1" applyAlignment="1">
      <alignment horizontal="center" vertical="top" wrapText="1"/>
    </xf>
    <xf numFmtId="0" fontId="14" fillId="4" borderId="2" xfId="0" applyFont="1" applyFill="1" applyBorder="1" applyAlignment="1">
      <alignment horizontal="center" vertical="top" wrapText="1"/>
    </xf>
    <xf numFmtId="6" fontId="14" fillId="4" borderId="7" xfId="0" applyNumberFormat="1" applyFont="1" applyFill="1" applyBorder="1" applyAlignment="1">
      <alignment horizontal="center" vertical="top" wrapText="1"/>
    </xf>
    <xf numFmtId="7" fontId="14" fillId="4" borderId="7" xfId="0" applyNumberFormat="1" applyFont="1" applyFill="1" applyBorder="1" applyAlignment="1">
      <alignment horizontal="center" vertical="top" wrapText="1"/>
    </xf>
    <xf numFmtId="0" fontId="0" fillId="0" borderId="3" xfId="0" applyBorder="1" applyAlignment="1">
      <alignment horizontal="left"/>
    </xf>
    <xf numFmtId="0" fontId="0" fillId="0" borderId="4" xfId="0" applyBorder="1" applyAlignment="1">
      <alignment horizontal="left"/>
    </xf>
    <xf numFmtId="6" fontId="7" fillId="8" borderId="9" xfId="0" applyNumberFormat="1" applyFont="1" applyFill="1" applyBorder="1" applyAlignment="1">
      <alignment horizontal="center" vertical="top" wrapText="1"/>
    </xf>
    <xf numFmtId="0" fontId="7" fillId="10" borderId="0" xfId="0" applyFont="1" applyFill="1" applyAlignment="1">
      <alignment horizontal="center" vertical="top" wrapText="1"/>
    </xf>
    <xf numFmtId="0" fontId="4" fillId="0" borderId="0" xfId="0" applyFont="1" applyAlignment="1">
      <alignment horizontal="left" indent="3"/>
    </xf>
    <xf numFmtId="0" fontId="29" fillId="0" borderId="0" xfId="0" applyFont="1" applyAlignment="1">
      <alignment horizontal="left" vertical="center"/>
    </xf>
    <xf numFmtId="0" fontId="0" fillId="0" borderId="2" xfId="0" applyBorder="1" applyAlignment="1">
      <alignment horizontal="left" vertical="center" wrapText="1"/>
    </xf>
    <xf numFmtId="164" fontId="0" fillId="0" borderId="1" xfId="0" applyNumberFormat="1" applyBorder="1" applyAlignment="1">
      <alignment horizontal="left" vertical="center"/>
    </xf>
    <xf numFmtId="0" fontId="0" fillId="0" borderId="1" xfId="0" applyBorder="1" applyAlignment="1">
      <alignment horizontal="left" vertical="center" wrapText="1"/>
    </xf>
    <xf numFmtId="0" fontId="22" fillId="0" borderId="0" xfId="0" applyFont="1" applyAlignment="1">
      <alignment horizontal="left" wrapText="1"/>
    </xf>
    <xf numFmtId="8" fontId="22" fillId="0" borderId="0" xfId="0" applyNumberFormat="1" applyFont="1" applyAlignment="1">
      <alignment horizontal="left" wrapText="1"/>
    </xf>
    <xf numFmtId="6" fontId="22" fillId="0" borderId="0" xfId="0" applyNumberFormat="1" applyFont="1" applyAlignment="1">
      <alignment horizontal="left" vertical="center" wrapText="1"/>
    </xf>
    <xf numFmtId="0" fontId="28" fillId="0" borderId="0" xfId="0" applyFont="1" applyAlignment="1">
      <alignment vertical="top" wrapText="1"/>
    </xf>
    <xf numFmtId="0" fontId="26" fillId="0" borderId="0" xfId="0" applyFont="1" applyAlignment="1">
      <alignment vertical="top" wrapText="1"/>
    </xf>
    <xf numFmtId="0" fontId="51" fillId="0" borderId="0" xfId="0" applyFont="1"/>
    <xf numFmtId="0" fontId="26" fillId="0" borderId="0" xfId="0" applyFont="1"/>
    <xf numFmtId="0" fontId="54" fillId="0" borderId="0" xfId="0" applyFont="1" applyAlignment="1">
      <alignment vertical="top"/>
    </xf>
    <xf numFmtId="0" fontId="54" fillId="0" borderId="0" xfId="0" applyFont="1" applyAlignment="1">
      <alignment horizontal="center" vertical="top"/>
    </xf>
    <xf numFmtId="0" fontId="51" fillId="0" borderId="0" xfId="0" applyFont="1" applyAlignment="1">
      <alignment wrapText="1"/>
    </xf>
    <xf numFmtId="0" fontId="54" fillId="0" borderId="0" xfId="0" applyFont="1" applyAlignment="1">
      <alignment horizontal="right"/>
    </xf>
    <xf numFmtId="0" fontId="51" fillId="0" borderId="0" xfId="0" applyFont="1" applyAlignment="1">
      <alignment horizontal="left"/>
    </xf>
    <xf numFmtId="0" fontId="51" fillId="0" borderId="0" xfId="0" applyFont="1" applyAlignment="1">
      <alignment horizontal="right"/>
    </xf>
    <xf numFmtId="0" fontId="54" fillId="0" borderId="0" xfId="0" applyFont="1" applyAlignment="1">
      <alignment horizontal="center"/>
    </xf>
    <xf numFmtId="10" fontId="54" fillId="0" borderId="0" xfId="0" applyNumberFormat="1" applyFont="1" applyAlignment="1">
      <alignment horizontal="right"/>
    </xf>
    <xf numFmtId="0" fontId="51" fillId="0" borderId="0" xfId="0" applyFont="1" applyAlignment="1">
      <alignment horizontal="left" vertical="top"/>
    </xf>
    <xf numFmtId="0" fontId="51" fillId="0" borderId="0" xfId="0" applyFont="1" applyAlignment="1">
      <alignment vertical="top"/>
    </xf>
    <xf numFmtId="0" fontId="51" fillId="0" borderId="0" xfId="0" applyFont="1" applyAlignment="1">
      <alignment horizontal="center" vertical="top"/>
    </xf>
    <xf numFmtId="10" fontId="54" fillId="0" borderId="0" xfId="0" applyNumberFormat="1" applyFont="1" applyAlignment="1">
      <alignment horizontal="center" vertical="top"/>
    </xf>
    <xf numFmtId="0" fontId="51" fillId="0" borderId="0" xfId="0" applyFont="1" applyAlignment="1">
      <alignment vertical="center"/>
    </xf>
    <xf numFmtId="10" fontId="51" fillId="5" borderId="0" xfId="0" applyNumberFormat="1" applyFont="1" applyFill="1" applyAlignment="1" applyProtection="1">
      <alignment horizontal="center"/>
      <protection locked="0"/>
    </xf>
    <xf numFmtId="10" fontId="51" fillId="0" borderId="0" xfId="0" applyNumberFormat="1" applyFont="1" applyAlignment="1">
      <alignment horizontal="center"/>
    </xf>
    <xf numFmtId="10" fontId="0" fillId="0" borderId="0" xfId="0" applyNumberFormat="1" applyAlignment="1">
      <alignment vertical="center"/>
    </xf>
    <xf numFmtId="0" fontId="51" fillId="0" borderId="0" xfId="0" applyFont="1" applyAlignment="1">
      <alignment horizontal="center" vertical="center"/>
    </xf>
    <xf numFmtId="0" fontId="51" fillId="0" borderId="0" xfId="0" applyFont="1" applyAlignment="1">
      <alignment horizontal="center"/>
    </xf>
    <xf numFmtId="0" fontId="22" fillId="0" borderId="1" xfId="0" applyFont="1" applyBorder="1" applyAlignment="1">
      <alignment horizontal="left" indent="4"/>
    </xf>
    <xf numFmtId="7" fontId="25" fillId="0" borderId="1" xfId="0" applyNumberFormat="1" applyFont="1" applyBorder="1" applyAlignment="1">
      <alignment horizontal="center"/>
    </xf>
    <xf numFmtId="7" fontId="25" fillId="0" borderId="1" xfId="0" applyNumberFormat="1" applyFont="1" applyBorder="1" applyAlignment="1">
      <alignment horizontal="left"/>
    </xf>
    <xf numFmtId="37" fontId="25" fillId="0" borderId="1" xfId="0" applyNumberFormat="1" applyFont="1" applyBorder="1" applyAlignment="1">
      <alignment horizontal="center"/>
    </xf>
    <xf numFmtId="38" fontId="25" fillId="0" borderId="1" xfId="0" applyNumberFormat="1" applyFont="1" applyBorder="1" applyAlignment="1">
      <alignment horizontal="left"/>
    </xf>
    <xf numFmtId="38" fontId="25" fillId="0" borderId="1" xfId="0" applyNumberFormat="1" applyFont="1" applyBorder="1" applyAlignment="1">
      <alignment horizontal="center"/>
    </xf>
    <xf numFmtId="6" fontId="22" fillId="0" borderId="1" xfId="0" applyNumberFormat="1" applyFont="1" applyBorder="1" applyAlignment="1">
      <alignment horizontal="left"/>
    </xf>
    <xf numFmtId="0" fontId="22" fillId="0" borderId="1" xfId="0" applyFont="1" applyBorder="1" applyAlignment="1">
      <alignment horizontal="left" wrapText="1" indent="4"/>
    </xf>
    <xf numFmtId="3" fontId="25" fillId="0" borderId="1" xfId="0" applyNumberFormat="1" applyFont="1" applyBorder="1" applyAlignment="1">
      <alignment horizontal="center" wrapText="1"/>
    </xf>
    <xf numFmtId="38" fontId="25" fillId="0" borderId="1" xfId="0" applyNumberFormat="1" applyFont="1" applyBorder="1" applyAlignment="1">
      <alignment horizontal="left" wrapText="1"/>
    </xf>
    <xf numFmtId="3" fontId="25" fillId="0" borderId="1" xfId="0" applyNumberFormat="1" applyFont="1" applyBorder="1" applyAlignment="1">
      <alignment horizontal="center" vertical="center" wrapText="1"/>
    </xf>
    <xf numFmtId="0" fontId="22" fillId="0" borderId="3" xfId="0" applyFont="1" applyBorder="1" applyAlignment="1">
      <alignment horizontal="left" wrapText="1"/>
    </xf>
    <xf numFmtId="0" fontId="22" fillId="0" borderId="1" xfId="0" applyFont="1" applyBorder="1" applyAlignment="1">
      <alignment horizontal="left" vertical="center" wrapText="1" indent="4"/>
    </xf>
    <xf numFmtId="10" fontId="22" fillId="0" borderId="1" xfId="0" applyNumberFormat="1" applyFont="1" applyBorder="1" applyAlignment="1">
      <alignment horizontal="left"/>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indent="8"/>
    </xf>
    <xf numFmtId="6" fontId="25" fillId="0" borderId="1" xfId="0" applyNumberFormat="1" applyFont="1" applyBorder="1" applyAlignment="1">
      <alignment horizontal="center" vertical="center" wrapText="1"/>
    </xf>
    <xf numFmtId="6" fontId="22" fillId="0" borderId="1" xfId="0" applyNumberFormat="1" applyFont="1" applyBorder="1" applyAlignment="1">
      <alignment horizontal="left" vertical="center" wrapText="1"/>
    </xf>
    <xf numFmtId="5" fontId="39" fillId="0" borderId="1" xfId="0" applyNumberFormat="1" applyFont="1" applyBorder="1" applyAlignment="1">
      <alignment horizontal="center"/>
    </xf>
    <xf numFmtId="0" fontId="10" fillId="0" borderId="0" xfId="0" applyFont="1"/>
    <xf numFmtId="0" fontId="22" fillId="0" borderId="7" xfId="0" applyFont="1" applyBorder="1" applyAlignment="1">
      <alignment horizontal="left"/>
    </xf>
    <xf numFmtId="0" fontId="27" fillId="0" borderId="0" xfId="0" applyFont="1" applyAlignment="1">
      <alignment horizontal="left"/>
    </xf>
    <xf numFmtId="0" fontId="22" fillId="0" borderId="7" xfId="0" applyFont="1" applyBorder="1" applyAlignment="1">
      <alignment horizontal="left" wrapText="1"/>
    </xf>
    <xf numFmtId="0" fontId="22" fillId="0" borderId="7" xfId="0" applyFont="1" applyBorder="1" applyAlignment="1">
      <alignment horizontal="left" vertical="center" wrapText="1"/>
    </xf>
    <xf numFmtId="7" fontId="22" fillId="0" borderId="7" xfId="0" applyNumberFormat="1" applyFont="1" applyBorder="1" applyAlignment="1">
      <alignment horizontal="center"/>
    </xf>
    <xf numFmtId="6" fontId="25" fillId="0" borderId="7" xfId="0" applyNumberFormat="1" applyFont="1" applyBorder="1" applyAlignment="1">
      <alignment horizontal="center"/>
    </xf>
    <xf numFmtId="37" fontId="25" fillId="0" borderId="7" xfId="0" applyNumberFormat="1" applyFont="1" applyBorder="1" applyAlignment="1">
      <alignment horizontal="center"/>
    </xf>
    <xf numFmtId="3" fontId="25" fillId="0" borderId="7" xfId="0" applyNumberFormat="1" applyFont="1" applyBorder="1" applyAlignment="1">
      <alignment horizontal="center" wrapText="1"/>
    </xf>
    <xf numFmtId="0" fontId="25" fillId="0" borderId="7" xfId="0" applyFont="1" applyBorder="1" applyAlignment="1">
      <alignment horizontal="center"/>
    </xf>
    <xf numFmtId="3" fontId="25" fillId="0" borderId="7" xfId="0" applyNumberFormat="1" applyFont="1" applyBorder="1" applyAlignment="1">
      <alignment horizontal="center" vertical="center" wrapText="1"/>
    </xf>
    <xf numFmtId="10" fontId="22" fillId="0" borderId="7" xfId="0" applyNumberFormat="1" applyFont="1" applyBorder="1" applyAlignment="1">
      <alignment horizontal="left"/>
    </xf>
    <xf numFmtId="6" fontId="25" fillId="0" borderId="7" xfId="0" applyNumberFormat="1" applyFont="1" applyBorder="1" applyAlignment="1">
      <alignment horizontal="center" vertical="center" wrapText="1"/>
    </xf>
    <xf numFmtId="10" fontId="22" fillId="0" borderId="7" xfId="0" applyNumberFormat="1" applyFont="1" applyBorder="1"/>
    <xf numFmtId="5" fontId="39" fillId="0" borderId="7" xfId="0" applyNumberFormat="1" applyFont="1" applyBorder="1"/>
    <xf numFmtId="6" fontId="25" fillId="0" borderId="7" xfId="0" applyNumberFormat="1" applyFont="1" applyBorder="1" applyAlignment="1">
      <alignment vertical="center" wrapText="1"/>
    </xf>
    <xf numFmtId="0" fontId="27" fillId="0" borderId="0" xfId="0" applyFont="1" applyAlignment="1">
      <alignment horizontal="left" wrapText="1"/>
    </xf>
    <xf numFmtId="0" fontId="25" fillId="0" borderId="7" xfId="0" applyFont="1" applyBorder="1" applyAlignment="1">
      <alignment horizontal="left" wrapText="1"/>
    </xf>
    <xf numFmtId="0" fontId="22" fillId="0" borderId="10" xfId="0" applyFont="1" applyBorder="1" applyAlignment="1">
      <alignment horizontal="left"/>
    </xf>
    <xf numFmtId="0" fontId="22" fillId="0" borderId="10" xfId="0" applyFont="1" applyBorder="1" applyAlignment="1">
      <alignment horizontal="left" vertical="center" wrapText="1"/>
    </xf>
    <xf numFmtId="10" fontId="22" fillId="0" borderId="10" xfId="0" applyNumberFormat="1" applyFont="1" applyBorder="1" applyAlignment="1">
      <alignment vertical="top"/>
    </xf>
    <xf numFmtId="6" fontId="22" fillId="0" borderId="6" xfId="0" applyNumberFormat="1" applyFont="1" applyBorder="1" applyAlignment="1">
      <alignment horizontal="left" vertical="center" wrapText="1"/>
    </xf>
    <xf numFmtId="166" fontId="22" fillId="0" borderId="12" xfId="0" applyNumberFormat="1" applyFont="1" applyBorder="1" applyAlignment="1">
      <alignment horizontal="left" vertical="center" wrapText="1"/>
    </xf>
    <xf numFmtId="0" fontId="55" fillId="0" borderId="0" xfId="0" applyFont="1" applyAlignment="1">
      <alignment horizontal="center" vertical="top"/>
    </xf>
    <xf numFmtId="6" fontId="54" fillId="0" borderId="0" xfId="0" applyNumberFormat="1" applyFont="1" applyAlignment="1">
      <alignment horizontal="center"/>
    </xf>
    <xf numFmtId="0" fontId="54" fillId="0" borderId="0" xfId="0" applyFont="1" applyAlignment="1">
      <alignment horizontal="left"/>
    </xf>
    <xf numFmtId="0" fontId="51" fillId="0" borderId="0" xfId="0" applyFont="1" applyAlignment="1">
      <alignment horizontal="right" vertical="top"/>
    </xf>
    <xf numFmtId="0" fontId="0" fillId="19" borderId="0" xfId="0" applyFill="1" applyAlignment="1">
      <alignment vertical="top"/>
    </xf>
    <xf numFmtId="0" fontId="0" fillId="19" borderId="0" xfId="0" applyFill="1"/>
    <xf numFmtId="0" fontId="11" fillId="0" borderId="0" xfId="0" applyFont="1" applyAlignment="1">
      <alignment horizontal="left" vertical="center" wrapText="1"/>
    </xf>
    <xf numFmtId="0" fontId="56" fillId="0" borderId="0" xfId="0" applyFont="1" applyAlignment="1">
      <alignment vertical="top"/>
    </xf>
    <xf numFmtId="10" fontId="34" fillId="11" borderId="1" xfId="0" applyNumberFormat="1" applyFont="1" applyFill="1" applyBorder="1" applyAlignment="1" applyProtection="1">
      <alignment horizontal="left"/>
      <protection locked="0"/>
    </xf>
    <xf numFmtId="10" fontId="39" fillId="13" borderId="1" xfId="0" applyNumberFormat="1" applyFont="1" applyFill="1" applyBorder="1" applyAlignment="1" applyProtection="1">
      <alignment horizontal="center"/>
      <protection locked="0"/>
    </xf>
    <xf numFmtId="0" fontId="25" fillId="0" borderId="1" xfId="0" applyFont="1" applyBorder="1" applyAlignment="1" applyProtection="1">
      <alignment horizontal="left"/>
      <protection locked="0"/>
    </xf>
    <xf numFmtId="6" fontId="25" fillId="0" borderId="14" xfId="0" applyNumberFormat="1" applyFont="1" applyBorder="1" applyAlignment="1">
      <alignment horizontal="left"/>
    </xf>
    <xf numFmtId="0" fontId="25"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xf>
    <xf numFmtId="0" fontId="39" fillId="2" borderId="0" xfId="0" applyFont="1" applyFill="1" applyAlignment="1">
      <alignment horizontal="left" wrapText="1"/>
    </xf>
    <xf numFmtId="0" fontId="7" fillId="8" borderId="0" xfId="0" applyFont="1" applyFill="1" applyAlignment="1">
      <alignment horizontal="center" vertical="center"/>
    </xf>
    <xf numFmtId="0" fontId="0" fillId="0" borderId="0" xfId="0" applyAlignment="1">
      <alignment horizontal="left" vertical="center" wrapText="1" indent="4"/>
    </xf>
    <xf numFmtId="0" fontId="0" fillId="0" borderId="0" xfId="0" applyAlignment="1">
      <alignment horizontal="left" vertical="center" wrapText="1" indent="7"/>
    </xf>
    <xf numFmtId="0" fontId="0" fillId="0" borderId="0" xfId="0" applyAlignment="1">
      <alignment horizontal="left" vertical="top" wrapText="1" indent="7"/>
    </xf>
    <xf numFmtId="0" fontId="0" fillId="0" borderId="0" xfId="0" applyAlignment="1">
      <alignment horizontal="left" vertical="center" indent="4"/>
    </xf>
    <xf numFmtId="0" fontId="22" fillId="3" borderId="0" xfId="0" applyFont="1" applyFill="1" applyAlignment="1">
      <alignment horizontal="center" vertical="center"/>
    </xf>
    <xf numFmtId="0" fontId="0" fillId="0" borderId="0" xfId="0" applyAlignment="1">
      <alignment horizontal="left" wrapText="1" indent="4"/>
    </xf>
    <xf numFmtId="0" fontId="7" fillId="6" borderId="0" xfId="0" applyFont="1" applyFill="1" applyAlignment="1">
      <alignment horizontal="center" vertical="center"/>
    </xf>
    <xf numFmtId="0" fontId="7" fillId="9" borderId="0" xfId="0" applyFont="1" applyFill="1" applyAlignment="1">
      <alignment horizontal="center" vertical="center"/>
    </xf>
    <xf numFmtId="0" fontId="7" fillId="4" borderId="0" xfId="0" applyFont="1" applyFill="1" applyAlignment="1">
      <alignment horizontal="center" vertical="center"/>
    </xf>
    <xf numFmtId="0" fontId="0" fillId="0" borderId="0" xfId="0" applyAlignment="1">
      <alignment horizontal="left" wrapText="1" indent="7"/>
    </xf>
    <xf numFmtId="0" fontId="31" fillId="0" borderId="0" xfId="1" applyFont="1" applyAlignment="1" applyProtection="1">
      <alignment horizontal="left"/>
    </xf>
    <xf numFmtId="0" fontId="7" fillId="10" borderId="0" xfId="0" applyFont="1" applyFill="1" applyAlignment="1">
      <alignment horizontal="center" vertical="center"/>
    </xf>
    <xf numFmtId="0" fontId="7" fillId="7" borderId="0" xfId="0" applyFont="1" applyFill="1" applyAlignment="1">
      <alignment horizontal="center" vertical="center"/>
    </xf>
    <xf numFmtId="0" fontId="7" fillId="19" borderId="0" xfId="0" applyFont="1" applyFill="1" applyAlignment="1">
      <alignment horizontal="center" vertical="top"/>
    </xf>
    <xf numFmtId="0" fontId="26" fillId="0" borderId="0" xfId="0" applyFont="1" applyAlignment="1">
      <alignment horizontal="left"/>
    </xf>
    <xf numFmtId="0" fontId="26" fillId="0" borderId="0" xfId="0" applyFont="1" applyAlignment="1">
      <alignment horizontal="left" vertical="top"/>
    </xf>
    <xf numFmtId="0" fontId="25" fillId="0" borderId="3" xfId="0" applyFont="1" applyBorder="1" applyAlignment="1" applyProtection="1">
      <alignment horizontal="left"/>
      <protection locked="0"/>
    </xf>
    <xf numFmtId="0" fontId="11" fillId="0" borderId="1" xfId="0" applyFont="1" applyBorder="1" applyAlignment="1">
      <alignment horizontal="center" vertical="center"/>
    </xf>
    <xf numFmtId="4" fontId="38" fillId="2" borderId="1" xfId="0" applyNumberFormat="1" applyFont="1" applyFill="1" applyBorder="1" applyAlignment="1">
      <alignment horizontal="center" wrapText="1"/>
    </xf>
    <xf numFmtId="4" fontId="40" fillId="0" borderId="1" xfId="0" applyNumberFormat="1" applyFont="1" applyBorder="1" applyAlignment="1">
      <alignment horizontal="center" wrapText="1"/>
    </xf>
    <xf numFmtId="0" fontId="5" fillId="4" borderId="0" xfId="0" applyFont="1" applyFill="1"/>
    <xf numFmtId="0" fontId="5" fillId="0" borderId="0" xfId="0" applyFont="1" applyAlignment="1">
      <alignment vertical="center"/>
    </xf>
    <xf numFmtId="7" fontId="7" fillId="9" borderId="13" xfId="0" applyNumberFormat="1" applyFont="1" applyFill="1" applyBorder="1" applyAlignment="1">
      <alignment horizontal="center" vertical="top" wrapText="1"/>
    </xf>
    <xf numFmtId="0" fontId="35" fillId="0" borderId="0" xfId="0" applyFont="1" applyAlignment="1">
      <alignment horizontal="center" vertical="top" wrapText="1"/>
    </xf>
    <xf numFmtId="0" fontId="35" fillId="0" borderId="1" xfId="0" applyFont="1" applyBorder="1" applyAlignment="1">
      <alignment horizontal="left"/>
    </xf>
    <xf numFmtId="4" fontId="34" fillId="0" borderId="1" xfId="0" applyNumberFormat="1" applyFont="1" applyBorder="1" applyAlignment="1">
      <alignment horizontal="left"/>
    </xf>
    <xf numFmtId="0" fontId="34" fillId="20" borderId="3" xfId="0" applyFont="1" applyFill="1" applyBorder="1"/>
    <xf numFmtId="0" fontId="34" fillId="20" borderId="4" xfId="0" applyFont="1" applyFill="1" applyBorder="1"/>
    <xf numFmtId="0" fontId="34" fillId="0" borderId="1" xfId="0" applyFont="1" applyBorder="1"/>
    <xf numFmtId="0" fontId="9" fillId="5" borderId="1" xfId="0" applyFont="1" applyFill="1" applyBorder="1" applyProtection="1">
      <protection locked="0"/>
    </xf>
    <xf numFmtId="3" fontId="0" fillId="5" borderId="1" xfId="0" applyNumberFormat="1" applyFill="1" applyBorder="1" applyAlignment="1" applyProtection="1">
      <alignment horizontal="center"/>
      <protection locked="0"/>
    </xf>
    <xf numFmtId="7" fontId="25" fillId="0" borderId="0" xfId="0" applyNumberFormat="1" applyFont="1" applyAlignment="1">
      <alignment horizontal="left"/>
    </xf>
    <xf numFmtId="8" fontId="25" fillId="0" borderId="0" xfId="0" applyNumberFormat="1" applyFont="1" applyAlignment="1">
      <alignment horizontal="center" wrapText="1"/>
    </xf>
    <xf numFmtId="6" fontId="25" fillId="0" borderId="2" xfId="0" applyNumberFormat="1" applyFont="1" applyBorder="1" applyAlignment="1">
      <alignment horizontal="center"/>
    </xf>
    <xf numFmtId="3" fontId="25" fillId="0" borderId="9" xfId="0" applyNumberFormat="1" applyFont="1" applyBorder="1" applyAlignment="1">
      <alignment horizontal="center" wrapText="1"/>
    </xf>
    <xf numFmtId="8" fontId="39" fillId="21" borderId="0" xfId="0" applyNumberFormat="1" applyFont="1" applyFill="1" applyAlignment="1" applyProtection="1">
      <alignment horizontal="left"/>
      <protection locked="0"/>
    </xf>
    <xf numFmtId="10" fontId="39" fillId="21" borderId="0" xfId="0" applyNumberFormat="1" applyFont="1" applyFill="1" applyAlignment="1" applyProtection="1">
      <alignment horizontal="left"/>
      <protection locked="0"/>
    </xf>
    <xf numFmtId="2" fontId="39" fillId="21" borderId="0" xfId="0" applyNumberFormat="1" applyFont="1" applyFill="1" applyAlignment="1" applyProtection="1">
      <alignment horizontal="left"/>
      <protection locked="0"/>
    </xf>
    <xf numFmtId="9" fontId="34" fillId="21" borderId="1" xfId="0" applyNumberFormat="1" applyFont="1" applyFill="1" applyBorder="1" applyAlignment="1" applyProtection="1">
      <alignment horizontal="left"/>
      <protection locked="0"/>
    </xf>
    <xf numFmtId="7" fontId="0" fillId="21" borderId="1" xfId="0" applyNumberFormat="1" applyFill="1" applyBorder="1" applyAlignment="1" applyProtection="1">
      <alignment horizontal="center"/>
      <protection locked="0"/>
    </xf>
    <xf numFmtId="0" fontId="0" fillId="21" borderId="0" xfId="0" applyFill="1" applyAlignment="1">
      <alignment horizontal="center"/>
    </xf>
    <xf numFmtId="4" fontId="51" fillId="22" borderId="0" xfId="0" applyNumberFormat="1" applyFont="1" applyFill="1" applyAlignment="1" applyProtection="1">
      <alignment horizontal="center"/>
      <protection locked="0"/>
    </xf>
    <xf numFmtId="0" fontId="23" fillId="4" borderId="0" xfId="0" applyFont="1" applyFill="1"/>
    <xf numFmtId="0" fontId="11" fillId="0" borderId="0" xfId="0" applyFont="1" applyAlignment="1">
      <alignment vertical="top"/>
    </xf>
    <xf numFmtId="0" fontId="57" fillId="0" borderId="0" xfId="0" applyFont="1" applyAlignment="1">
      <alignment vertical="center"/>
    </xf>
    <xf numFmtId="0" fontId="11" fillId="6" borderId="0" xfId="0" applyFont="1" applyFill="1" applyAlignment="1">
      <alignment vertical="top"/>
    </xf>
    <xf numFmtId="0" fontId="46" fillId="0" borderId="0" xfId="0" applyFont="1" applyAlignment="1">
      <alignment vertical="top"/>
    </xf>
    <xf numFmtId="0" fontId="24" fillId="0" borderId="0" xfId="0" applyFont="1" applyAlignment="1">
      <alignment vertical="top"/>
    </xf>
    <xf numFmtId="0" fontId="28" fillId="0" borderId="0" xfId="0" applyFont="1" applyAlignment="1">
      <alignment vertical="center"/>
    </xf>
    <xf numFmtId="0" fontId="21" fillId="0" borderId="0" xfId="0" applyFont="1" applyAlignment="1">
      <alignment vertical="center"/>
    </xf>
    <xf numFmtId="0" fontId="46" fillId="0" borderId="0" xfId="0" applyFont="1" applyAlignment="1">
      <alignment horizontal="left" vertical="top" indent="4"/>
    </xf>
    <xf numFmtId="0" fontId="7" fillId="4" borderId="0" xfId="0" applyFont="1" applyFill="1" applyAlignment="1">
      <alignment horizontal="center" vertical="center"/>
    </xf>
    <xf numFmtId="0" fontId="0" fillId="0" borderId="0" xfId="0" applyAlignment="1">
      <alignment horizontal="left" indent="4"/>
    </xf>
    <xf numFmtId="0" fontId="0" fillId="0" borderId="0" xfId="0" applyAlignment="1">
      <alignment horizontal="left" vertical="top" wrapText="1" indent="3"/>
    </xf>
    <xf numFmtId="0" fontId="7" fillId="6" borderId="0" xfId="0" applyFont="1" applyFill="1" applyAlignment="1">
      <alignment horizontal="center" vertical="center"/>
    </xf>
    <xf numFmtId="0" fontId="7" fillId="9" borderId="0" xfId="0" applyFont="1" applyFill="1" applyAlignment="1">
      <alignment horizontal="center" vertical="center"/>
    </xf>
    <xf numFmtId="0" fontId="11" fillId="0" borderId="0" xfId="0" applyFont="1" applyAlignment="1">
      <alignment horizontal="center" vertical="top"/>
    </xf>
    <xf numFmtId="0" fontId="23" fillId="0" borderId="0" xfId="0" applyFont="1" applyAlignment="1">
      <alignment horizontal="center" vertical="top"/>
    </xf>
    <xf numFmtId="0" fontId="22" fillId="0" borderId="0" xfId="0" applyFont="1" applyAlignment="1">
      <alignment horizontal="left"/>
    </xf>
    <xf numFmtId="0" fontId="0" fillId="0" borderId="0" xfId="0" applyAlignment="1">
      <alignment horizontal="left"/>
    </xf>
    <xf numFmtId="0" fontId="0" fillId="0" borderId="0" xfId="0" applyAlignment="1">
      <alignment horizontal="left" vertical="top" wrapText="1"/>
    </xf>
    <xf numFmtId="0" fontId="22" fillId="3" borderId="0" xfId="0" applyFont="1" applyFill="1" applyAlignment="1">
      <alignment horizontal="left" vertical="center" wrapText="1"/>
    </xf>
    <xf numFmtId="0" fontId="22" fillId="0" borderId="0" xfId="0" applyFont="1" applyAlignment="1">
      <alignment horizontal="left" vertical="center" wrapText="1"/>
    </xf>
    <xf numFmtId="0" fontId="0" fillId="0" borderId="0" xfId="0" applyAlignment="1">
      <alignment horizontal="left" vertical="center" wrapText="1"/>
    </xf>
    <xf numFmtId="6" fontId="0" fillId="0" borderId="0" xfId="0" applyNumberFormat="1" applyAlignment="1">
      <alignment horizontal="left" indent="8"/>
    </xf>
    <xf numFmtId="0" fontId="11" fillId="0" borderId="0" xfId="0" applyFont="1" applyAlignment="1">
      <alignment horizontal="center" vertical="center" wrapText="1"/>
    </xf>
    <xf numFmtId="0" fontId="0" fillId="0" borderId="0" xfId="0" applyAlignment="1">
      <alignment horizontal="left" vertical="center" wrapText="1" indent="4"/>
    </xf>
    <xf numFmtId="0" fontId="5" fillId="0" borderId="0" xfId="0" applyFont="1" applyAlignment="1">
      <alignment horizontal="left" indent="4"/>
    </xf>
    <xf numFmtId="0" fontId="7" fillId="8" borderId="0" xfId="0" applyFont="1" applyFill="1" applyAlignment="1">
      <alignment horizontal="center" vertical="center"/>
    </xf>
    <xf numFmtId="0" fontId="29" fillId="5" borderId="0" xfId="0" applyFont="1" applyFill="1" applyAlignment="1" applyProtection="1">
      <alignment horizontal="left"/>
      <protection locked="0"/>
    </xf>
    <xf numFmtId="0" fontId="0" fillId="0" borderId="0" xfId="0" applyAlignment="1">
      <alignment horizontal="left" wrapText="1"/>
    </xf>
    <xf numFmtId="0" fontId="0" fillId="0" borderId="0" xfId="0" applyAlignment="1">
      <alignment horizontal="left" wrapText="1" indent="4"/>
    </xf>
    <xf numFmtId="0" fontId="5" fillId="0" borderId="0" xfId="0" applyFont="1" applyAlignment="1">
      <alignment horizontal="left" wrapText="1"/>
    </xf>
    <xf numFmtId="0" fontId="0" fillId="0" borderId="0" xfId="0" applyAlignment="1">
      <alignment horizontal="left" vertical="center" indent="4"/>
    </xf>
    <xf numFmtId="0" fontId="11" fillId="0" borderId="1" xfId="0" applyFont="1" applyBorder="1" applyAlignment="1">
      <alignment horizontal="center" vertical="center" wrapText="1"/>
    </xf>
    <xf numFmtId="0" fontId="23" fillId="0" borderId="3" xfId="0" applyFont="1" applyBorder="1" applyAlignment="1">
      <alignment horizontal="left"/>
    </xf>
    <xf numFmtId="0" fontId="23" fillId="0" borderId="4" xfId="0" applyFont="1" applyBorder="1" applyAlignment="1">
      <alignment horizontal="left"/>
    </xf>
    <xf numFmtId="0" fontId="0" fillId="0" borderId="8" xfId="0" applyBorder="1" applyAlignment="1">
      <alignment horizontal="left" wrapText="1"/>
    </xf>
    <xf numFmtId="0" fontId="25" fillId="0" borderId="0" xfId="0" applyFont="1" applyAlignment="1">
      <alignment horizontal="left" wrapText="1" indent="4"/>
    </xf>
    <xf numFmtId="0" fontId="0" fillId="0" borderId="0" xfId="0" applyAlignment="1">
      <alignment horizontal="left" indent="8"/>
    </xf>
    <xf numFmtId="0" fontId="47" fillId="0" borderId="0" xfId="0" applyFont="1" applyAlignment="1">
      <alignment horizontal="left" indent="8"/>
    </xf>
    <xf numFmtId="0" fontId="39" fillId="2" borderId="0" xfId="0" applyFont="1" applyFill="1" applyAlignment="1">
      <alignment horizontal="left" vertical="center" wrapText="1"/>
    </xf>
    <xf numFmtId="0" fontId="5" fillId="0" borderId="0" xfId="0" applyFont="1" applyAlignment="1">
      <alignment horizontal="left" vertical="top"/>
    </xf>
    <xf numFmtId="0" fontId="22" fillId="8" borderId="0" xfId="0" applyFont="1" applyFill="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xf>
    <xf numFmtId="0" fontId="11" fillId="0" borderId="0" xfId="0" applyFont="1" applyAlignment="1">
      <alignment horizontal="left" vertical="center" wrapText="1"/>
    </xf>
    <xf numFmtId="0" fontId="31" fillId="0" borderId="0" xfId="1" applyFont="1" applyAlignment="1" applyProtection="1">
      <alignment horizontal="left"/>
    </xf>
    <xf numFmtId="0" fontId="22" fillId="8" borderId="12" xfId="0" applyFont="1" applyFill="1" applyBorder="1" applyAlignment="1">
      <alignment horizontal="center" vertical="center" wrapText="1"/>
    </xf>
    <xf numFmtId="0" fontId="22" fillId="8" borderId="0" xfId="0" applyFont="1" applyFill="1" applyAlignment="1">
      <alignment horizontal="center" vertical="center" wrapText="1"/>
    </xf>
    <xf numFmtId="0" fontId="53" fillId="6" borderId="0" xfId="0" applyFont="1" applyFill="1" applyAlignment="1">
      <alignment horizontal="center" vertical="center"/>
    </xf>
    <xf numFmtId="0" fontId="25"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center"/>
    </xf>
    <xf numFmtId="0" fontId="0" fillId="0" borderId="5" xfId="0" applyBorder="1" applyAlignment="1">
      <alignment horizontal="left" vertical="center" wrapText="1"/>
    </xf>
    <xf numFmtId="0" fontId="0" fillId="0" borderId="0" xfId="0" applyAlignment="1">
      <alignment vertical="top"/>
    </xf>
    <xf numFmtId="0" fontId="0" fillId="0" borderId="0" xfId="0" applyAlignment="1">
      <alignment horizontal="left" vertical="center"/>
    </xf>
    <xf numFmtId="0" fontId="39" fillId="2" borderId="0" xfId="0" applyFont="1" applyFill="1" applyAlignment="1">
      <alignment horizontal="left" wrapText="1"/>
    </xf>
    <xf numFmtId="0" fontId="0" fillId="0" borderId="0" xfId="0" applyAlignment="1">
      <alignment horizontal="left" indent="6"/>
    </xf>
    <xf numFmtId="0" fontId="0" fillId="0" borderId="0" xfId="0" applyAlignment="1">
      <alignment horizontal="left" vertical="top"/>
    </xf>
    <xf numFmtId="0" fontId="22" fillId="3" borderId="0" xfId="0" applyFont="1" applyFill="1" applyAlignment="1">
      <alignment horizontal="center" vertical="center"/>
    </xf>
    <xf numFmtId="0" fontId="7" fillId="7" borderId="12" xfId="0" applyFont="1" applyFill="1" applyBorder="1" applyAlignment="1">
      <alignment horizontal="center" vertical="center" wrapText="1"/>
    </xf>
    <xf numFmtId="0" fontId="7" fillId="7" borderId="0" xfId="0" applyFont="1" applyFill="1" applyAlignment="1">
      <alignment horizontal="center" vertical="center" wrapText="1"/>
    </xf>
    <xf numFmtId="0" fontId="7" fillId="5" borderId="12" xfId="0" applyFont="1" applyFill="1" applyBorder="1" applyAlignment="1">
      <alignment horizontal="center" vertical="center" wrapText="1"/>
    </xf>
    <xf numFmtId="0" fontId="7" fillId="5" borderId="0" xfId="0" applyFont="1" applyFill="1" applyAlignment="1">
      <alignment horizontal="center" vertical="center" wrapText="1"/>
    </xf>
    <xf numFmtId="0" fontId="7" fillId="18" borderId="12" xfId="0" applyFont="1" applyFill="1" applyBorder="1" applyAlignment="1">
      <alignment horizontal="center" vertical="center" wrapText="1"/>
    </xf>
    <xf numFmtId="0" fontId="7" fillId="18" borderId="0" xfId="0" applyFont="1" applyFill="1" applyAlignment="1">
      <alignment horizontal="center" vertical="center" wrapText="1"/>
    </xf>
    <xf numFmtId="0" fontId="7" fillId="4" borderId="12" xfId="0" applyFont="1" applyFill="1" applyBorder="1" applyAlignment="1">
      <alignment horizontal="center" vertical="center" wrapText="1"/>
    </xf>
    <xf numFmtId="0" fontId="7" fillId="4" borderId="0" xfId="0" applyFont="1" applyFill="1" applyAlignment="1">
      <alignment horizontal="center" vertical="center" wrapText="1"/>
    </xf>
    <xf numFmtId="0" fontId="7" fillId="6" borderId="12" xfId="0" applyFont="1" applyFill="1" applyBorder="1" applyAlignment="1">
      <alignment horizontal="center" vertical="center" wrapText="1"/>
    </xf>
    <xf numFmtId="0" fontId="7" fillId="6" borderId="0" xfId="0" applyFont="1" applyFill="1" applyAlignment="1">
      <alignment horizontal="center" vertical="center" wrapText="1"/>
    </xf>
    <xf numFmtId="0" fontId="22" fillId="9" borderId="12" xfId="0" applyFont="1" applyFill="1" applyBorder="1" applyAlignment="1">
      <alignment horizontal="center" vertical="center" wrapText="1"/>
    </xf>
    <xf numFmtId="0" fontId="22" fillId="9" borderId="0" xfId="0" applyFont="1" applyFill="1" applyAlignment="1">
      <alignment horizontal="center" vertical="center" wrapText="1"/>
    </xf>
    <xf numFmtId="0" fontId="0" fillId="0" borderId="0" xfId="0"/>
    <xf numFmtId="0" fontId="7" fillId="10" borderId="0" xfId="0" applyFont="1" applyFill="1" applyAlignment="1">
      <alignment horizontal="center" vertical="center"/>
    </xf>
    <xf numFmtId="0" fontId="0" fillId="0" borderId="0" xfId="0" applyAlignment="1">
      <alignment horizontal="left" wrapText="1" indent="3"/>
    </xf>
    <xf numFmtId="0" fontId="0" fillId="0" borderId="0" xfId="0" applyAlignment="1">
      <alignment horizontal="left" vertical="center" wrapText="1" indent="3"/>
    </xf>
    <xf numFmtId="0" fontId="11" fillId="0" borderId="0" xfId="0" applyFont="1" applyAlignment="1">
      <alignment horizontal="center" vertical="center"/>
    </xf>
    <xf numFmtId="0" fontId="29" fillId="0" borderId="0" xfId="0" applyFont="1" applyAlignment="1">
      <alignment horizontal="left" wrapText="1"/>
    </xf>
    <xf numFmtId="0" fontId="25" fillId="0" borderId="0" xfId="0" applyFont="1" applyAlignment="1">
      <alignment horizontal="left" wrapText="1"/>
    </xf>
    <xf numFmtId="0" fontId="0" fillId="0" borderId="0" xfId="0" applyAlignment="1">
      <alignment horizontal="left" vertical="center" wrapText="1" indent="7"/>
    </xf>
    <xf numFmtId="0" fontId="0" fillId="0" borderId="0" xfId="0" applyAlignment="1">
      <alignment horizontal="left" wrapText="1" indent="8"/>
    </xf>
    <xf numFmtId="0" fontId="0" fillId="0" borderId="0" xfId="0" applyAlignment="1">
      <alignment horizontal="left" vertical="top" wrapText="1" indent="7"/>
    </xf>
    <xf numFmtId="0" fontId="0" fillId="0" borderId="0" xfId="0" applyAlignment="1">
      <alignment vertical="center" wrapText="1"/>
    </xf>
    <xf numFmtId="0" fontId="0" fillId="0" borderId="0" xfId="0" applyAlignment="1">
      <alignment horizontal="left" wrapText="1" indent="7"/>
    </xf>
    <xf numFmtId="0" fontId="7" fillId="7" borderId="0" xfId="0" applyFont="1" applyFill="1" applyAlignment="1">
      <alignment horizontal="center" vertical="center"/>
    </xf>
    <xf numFmtId="0" fontId="10" fillId="0" borderId="0" xfId="0" applyFont="1" applyAlignment="1">
      <alignment wrapText="1"/>
    </xf>
    <xf numFmtId="0" fontId="5" fillId="0" borderId="0" xfId="0" applyFont="1" applyAlignment="1">
      <alignment wrapText="1"/>
    </xf>
    <xf numFmtId="0" fontId="0" fillId="0" borderId="0" xfId="0" applyAlignment="1">
      <alignment horizontal="left" indent="3"/>
    </xf>
    <xf numFmtId="0" fontId="10" fillId="0" borderId="0" xfId="0" applyFont="1"/>
    <xf numFmtId="0" fontId="17" fillId="0" borderId="0" xfId="0" applyFont="1"/>
    <xf numFmtId="0" fontId="5" fillId="0" borderId="0" xfId="0" applyFont="1" applyAlignment="1">
      <alignment horizontal="left" wrapText="1" indent="3"/>
    </xf>
    <xf numFmtId="0" fontId="17" fillId="0" borderId="0" xfId="0" applyFont="1" applyAlignment="1">
      <alignment horizontal="left"/>
    </xf>
    <xf numFmtId="0" fontId="7" fillId="19" borderId="0" xfId="0" applyFont="1" applyFill="1" applyAlignment="1">
      <alignment horizontal="center" vertical="top"/>
    </xf>
    <xf numFmtId="0" fontId="5" fillId="3" borderId="0" xfId="0" applyFont="1" applyFill="1" applyAlignment="1">
      <alignment horizontal="center" vertical="top"/>
    </xf>
    <xf numFmtId="0" fontId="7" fillId="4" borderId="0" xfId="0" applyFont="1" applyFill="1" applyAlignment="1">
      <alignment horizontal="center" vertical="top"/>
    </xf>
    <xf numFmtId="0" fontId="35" fillId="0" borderId="0" xfId="0" applyFont="1" applyAlignment="1">
      <alignment horizontal="center" vertical="center"/>
    </xf>
    <xf numFmtId="0" fontId="34" fillId="0" borderId="3" xfId="0" applyFont="1" applyBorder="1" applyAlignment="1">
      <alignment horizontal="left"/>
    </xf>
    <xf numFmtId="0" fontId="34" fillId="0" borderId="4" xfId="0" applyFont="1" applyBorder="1" applyAlignment="1">
      <alignment horizontal="left"/>
    </xf>
    <xf numFmtId="0" fontId="34" fillId="0" borderId="0" xfId="0" applyFont="1" applyAlignment="1">
      <alignment horizontal="left"/>
    </xf>
    <xf numFmtId="0" fontId="39" fillId="0" borderId="3" xfId="0" applyFont="1" applyBorder="1" applyAlignment="1">
      <alignment horizontal="left"/>
    </xf>
    <xf numFmtId="0" fontId="39" fillId="0" borderId="4" xfId="0" applyFont="1" applyBorder="1" applyAlignment="1">
      <alignment horizontal="left"/>
    </xf>
    <xf numFmtId="0" fontId="40" fillId="0" borderId="12" xfId="0" applyFont="1" applyBorder="1" applyAlignment="1">
      <alignment horizontal="left"/>
    </xf>
    <xf numFmtId="0" fontId="35" fillId="0" borderId="1" xfId="0" applyFont="1" applyBorder="1" applyAlignment="1">
      <alignment horizontal="center" vertical="top"/>
    </xf>
    <xf numFmtId="0" fontId="35" fillId="0" borderId="1" xfId="0" applyFont="1" applyBorder="1" applyAlignment="1">
      <alignment horizontal="center" vertical="top" wrapText="1"/>
    </xf>
    <xf numFmtId="0" fontId="40" fillId="2" borderId="3" xfId="0" applyFont="1" applyFill="1" applyBorder="1" applyAlignment="1">
      <alignment horizontal="left"/>
    </xf>
    <xf numFmtId="0" fontId="40" fillId="2" borderId="4" xfId="0" applyFont="1" applyFill="1" applyBorder="1" applyAlignment="1">
      <alignment horizontal="left"/>
    </xf>
    <xf numFmtId="0" fontId="38" fillId="2" borderId="3" xfId="0" applyFont="1" applyFill="1" applyBorder="1" applyAlignment="1">
      <alignment horizontal="left"/>
    </xf>
    <xf numFmtId="0" fontId="38" fillId="2" borderId="4" xfId="0" applyFont="1" applyFill="1" applyBorder="1" applyAlignment="1">
      <alignment horizontal="left"/>
    </xf>
    <xf numFmtId="0" fontId="40" fillId="0" borderId="3" xfId="0" applyFont="1" applyBorder="1" applyAlignment="1">
      <alignment horizontal="left"/>
    </xf>
    <xf numFmtId="0" fontId="40" fillId="0" borderId="4" xfId="0" applyFont="1" applyBorder="1" applyAlignment="1">
      <alignment horizontal="left"/>
    </xf>
    <xf numFmtId="7" fontId="40" fillId="0" borderId="3" xfId="0" applyNumberFormat="1" applyFont="1" applyBorder="1" applyAlignment="1">
      <alignment horizontal="left"/>
    </xf>
    <xf numFmtId="7" fontId="40" fillId="0" borderId="4" xfId="0" applyNumberFormat="1" applyFont="1" applyBorder="1" applyAlignment="1">
      <alignment horizontal="left"/>
    </xf>
    <xf numFmtId="0" fontId="24" fillId="3" borderId="0" xfId="0" applyFont="1" applyFill="1" applyAlignment="1">
      <alignment horizontal="center" vertical="center"/>
    </xf>
    <xf numFmtId="0" fontId="39" fillId="13" borderId="9" xfId="0" applyFont="1" applyFill="1" applyBorder="1" applyAlignment="1" applyProtection="1">
      <alignment horizontal="center" vertical="top" wrapText="1"/>
      <protection locked="0"/>
    </xf>
    <xf numFmtId="0" fontId="39" fillId="13" borderId="2" xfId="0" applyFont="1" applyFill="1" applyBorder="1" applyAlignment="1" applyProtection="1">
      <alignment horizontal="center" vertical="top" wrapText="1"/>
      <protection locked="0"/>
    </xf>
    <xf numFmtId="0" fontId="38" fillId="2" borderId="11" xfId="0" applyFont="1" applyFill="1" applyBorder="1" applyAlignment="1">
      <alignment horizontal="left" vertical="top"/>
    </xf>
    <xf numFmtId="0" fontId="38" fillId="2" borderId="13" xfId="0" applyFont="1" applyFill="1" applyBorder="1" applyAlignment="1">
      <alignment horizontal="left" vertical="top"/>
    </xf>
    <xf numFmtId="0" fontId="38" fillId="2" borderId="14" xfId="0" applyFont="1" applyFill="1" applyBorder="1" applyAlignment="1">
      <alignment horizontal="left" vertical="top"/>
    </xf>
    <xf numFmtId="0" fontId="38" fillId="2" borderId="15" xfId="0" applyFont="1" applyFill="1" applyBorder="1" applyAlignment="1">
      <alignment horizontal="left" vertical="top"/>
    </xf>
    <xf numFmtId="0" fontId="39" fillId="0" borderId="1" xfId="0" applyFont="1" applyBorder="1" applyAlignment="1">
      <alignment horizontal="left"/>
    </xf>
    <xf numFmtId="0" fontId="39" fillId="11" borderId="1" xfId="0" applyFont="1" applyFill="1" applyBorder="1" applyAlignment="1" applyProtection="1">
      <alignment horizontal="left"/>
      <protection locked="0"/>
    </xf>
    <xf numFmtId="0" fontId="38" fillId="0" borderId="0" xfId="0" applyFont="1" applyAlignment="1">
      <alignment horizontal="left"/>
    </xf>
    <xf numFmtId="0" fontId="38" fillId="0" borderId="0" xfId="0" applyFont="1" applyAlignment="1">
      <alignment vertical="center"/>
    </xf>
    <xf numFmtId="0" fontId="40" fillId="0" borderId="0" xfId="0" applyFont="1" applyAlignment="1">
      <alignment horizontal="left"/>
    </xf>
    <xf numFmtId="0" fontId="39" fillId="11" borderId="3" xfId="0" applyFont="1" applyFill="1" applyBorder="1" applyAlignment="1" applyProtection="1">
      <alignment horizontal="left"/>
      <protection locked="0"/>
    </xf>
    <xf numFmtId="0" fontId="39" fillId="11" borderId="4" xfId="0" applyFont="1" applyFill="1" applyBorder="1" applyAlignment="1" applyProtection="1">
      <alignment horizontal="left"/>
      <protection locked="0"/>
    </xf>
    <xf numFmtId="0" fontId="39" fillId="0" borderId="0" xfId="0" applyFont="1" applyAlignment="1">
      <alignment horizontal="left" indent="3"/>
    </xf>
    <xf numFmtId="0" fontId="40" fillId="0" borderId="0" xfId="0" applyFont="1" applyAlignment="1">
      <alignment horizontal="left" wrapText="1"/>
    </xf>
    <xf numFmtId="0" fontId="28" fillId="0" borderId="0" xfId="0" applyFont="1" applyAlignment="1">
      <alignment horizontal="center" vertical="center"/>
    </xf>
    <xf numFmtId="0" fontId="51" fillId="0" borderId="0" xfId="0" applyFont="1" applyAlignment="1">
      <alignment horizontal="right"/>
    </xf>
    <xf numFmtId="0" fontId="51" fillId="0" borderId="0" xfId="0" applyFont="1" applyAlignment="1">
      <alignment horizontal="right" vertical="top"/>
    </xf>
    <xf numFmtId="0" fontId="37" fillId="12" borderId="9" xfId="0" applyFont="1" applyFill="1" applyBorder="1" applyAlignment="1">
      <alignment horizontal="center" vertical="top" wrapText="1"/>
    </xf>
    <xf numFmtId="0" fontId="37" fillId="12" borderId="2" xfId="0" applyFont="1" applyFill="1" applyBorder="1" applyAlignment="1">
      <alignment horizontal="center" vertical="top" wrapText="1"/>
    </xf>
    <xf numFmtId="0" fontId="37" fillId="12" borderId="11" xfId="0" applyFont="1" applyFill="1" applyBorder="1" applyAlignment="1">
      <alignment horizontal="center" vertical="top"/>
    </xf>
    <xf numFmtId="0" fontId="37" fillId="12" borderId="13" xfId="0" applyFont="1" applyFill="1" applyBorder="1" applyAlignment="1">
      <alignment horizontal="center" vertical="top"/>
    </xf>
    <xf numFmtId="0" fontId="37" fillId="12" borderId="14" xfId="0" applyFont="1" applyFill="1" applyBorder="1" applyAlignment="1">
      <alignment horizontal="center" vertical="top"/>
    </xf>
    <xf numFmtId="0" fontId="37" fillId="12" borderId="15" xfId="0" applyFont="1" applyFill="1" applyBorder="1" applyAlignment="1">
      <alignment horizontal="center" vertical="top"/>
    </xf>
    <xf numFmtId="0" fontId="26" fillId="0" borderId="0" xfId="0" applyFont="1" applyAlignment="1">
      <alignment horizontal="left"/>
    </xf>
    <xf numFmtId="0" fontId="26" fillId="0" borderId="0" xfId="0" applyFont="1" applyAlignment="1">
      <alignment horizontal="left" vertical="top"/>
    </xf>
    <xf numFmtId="0" fontId="43" fillId="12" borderId="0" xfId="0" applyFont="1" applyFill="1" applyAlignment="1">
      <alignment horizontal="center" vertical="top"/>
    </xf>
    <xf numFmtId="0" fontId="37" fillId="12" borderId="0" xfId="0" applyFont="1" applyFill="1" applyAlignment="1">
      <alignment horizontal="center" vertical="top"/>
    </xf>
    <xf numFmtId="0" fontId="37" fillId="12" borderId="8" xfId="0" applyFont="1" applyFill="1" applyBorder="1" applyAlignment="1">
      <alignment horizontal="center" vertical="top"/>
    </xf>
    <xf numFmtId="0" fontId="46" fillId="0" borderId="0" xfId="0" applyFont="1" applyAlignment="1">
      <alignment horizontal="center" vertical="center"/>
    </xf>
    <xf numFmtId="0" fontId="38" fillId="2" borderId="1" xfId="0" applyFont="1" applyFill="1" applyBorder="1" applyAlignment="1">
      <alignment horizontal="left" vertical="top"/>
    </xf>
    <xf numFmtId="0" fontId="39" fillId="13" borderId="1" xfId="0" applyFont="1" applyFill="1" applyBorder="1" applyAlignment="1">
      <alignment horizontal="center" vertical="top" wrapText="1"/>
    </xf>
    <xf numFmtId="0" fontId="39" fillId="13" borderId="9" xfId="0" applyFont="1" applyFill="1" applyBorder="1" applyAlignment="1">
      <alignment horizontal="center" vertical="top" wrapText="1"/>
    </xf>
    <xf numFmtId="0" fontId="39" fillId="13" borderId="2" xfId="0" applyFont="1" applyFill="1" applyBorder="1" applyAlignment="1">
      <alignment horizontal="center" vertical="top" wrapText="1"/>
    </xf>
    <xf numFmtId="0" fontId="21" fillId="3" borderId="6" xfId="0" applyFont="1" applyFill="1" applyBorder="1" applyAlignment="1">
      <alignment horizontal="center" vertical="center"/>
    </xf>
    <xf numFmtId="0" fontId="21" fillId="3" borderId="0" xfId="0" applyFont="1" applyFill="1" applyAlignment="1">
      <alignment horizontal="center" vertical="center"/>
    </xf>
    <xf numFmtId="0" fontId="37" fillId="12" borderId="9" xfId="0" applyFont="1" applyFill="1" applyBorder="1" applyAlignment="1">
      <alignment horizontal="center" vertical="top"/>
    </xf>
    <xf numFmtId="0" fontId="37" fillId="12" borderId="2" xfId="0" applyFont="1" applyFill="1" applyBorder="1" applyAlignment="1">
      <alignment horizontal="center" vertical="top"/>
    </xf>
    <xf numFmtId="9" fontId="39" fillId="0" borderId="0" xfId="0" applyNumberFormat="1" applyFont="1" applyAlignment="1">
      <alignment horizontal="left" indent="3"/>
    </xf>
    <xf numFmtId="0" fontId="38" fillId="0" borderId="0" xfId="0" applyFont="1" applyAlignment="1">
      <alignment horizontal="left" vertical="center" indent="3"/>
    </xf>
    <xf numFmtId="0" fontId="40" fillId="0" borderId="0" xfId="0" applyFont="1" applyAlignment="1">
      <alignment horizontal="center" vertical="center"/>
    </xf>
    <xf numFmtId="6" fontId="14" fillId="4" borderId="9" xfId="0" applyNumberFormat="1" applyFont="1" applyFill="1" applyBorder="1" applyAlignment="1">
      <alignment horizontal="center" vertical="top" wrapText="1"/>
    </xf>
    <xf numFmtId="6" fontId="14" fillId="4" borderId="7" xfId="0" applyNumberFormat="1" applyFont="1" applyFill="1" applyBorder="1" applyAlignment="1">
      <alignment horizontal="center" vertical="top" wrapText="1"/>
    </xf>
    <xf numFmtId="7" fontId="14" fillId="4" borderId="9" xfId="0" applyNumberFormat="1" applyFont="1" applyFill="1" applyBorder="1" applyAlignment="1">
      <alignment horizontal="center" vertical="top" wrapText="1"/>
    </xf>
    <xf numFmtId="7" fontId="14" fillId="4" borderId="7" xfId="0" applyNumberFormat="1" applyFont="1" applyFill="1" applyBorder="1" applyAlignment="1">
      <alignment horizontal="center" vertical="top" wrapText="1"/>
    </xf>
    <xf numFmtId="0" fontId="14" fillId="4" borderId="9" xfId="0" applyFont="1" applyFill="1" applyBorder="1" applyAlignment="1">
      <alignment horizontal="center" vertical="top" wrapText="1"/>
    </xf>
    <xf numFmtId="0" fontId="14" fillId="4" borderId="7" xfId="0" applyFont="1" applyFill="1" applyBorder="1" applyAlignment="1">
      <alignment horizontal="center" vertical="top" wrapText="1"/>
    </xf>
    <xf numFmtId="0" fontId="14" fillId="4" borderId="11" xfId="0" applyFont="1" applyFill="1" applyBorder="1" applyAlignment="1">
      <alignment horizontal="center" vertical="top" wrapText="1"/>
    </xf>
    <xf numFmtId="0" fontId="14" fillId="4" borderId="10" xfId="0" applyFont="1" applyFill="1" applyBorder="1" applyAlignment="1">
      <alignment horizontal="center" vertical="top" wrapText="1"/>
    </xf>
    <xf numFmtId="0" fontId="14" fillId="4" borderId="14" xfId="0" applyFont="1" applyFill="1" applyBorder="1" applyAlignment="1">
      <alignment horizontal="center" vertical="top" wrapText="1"/>
    </xf>
    <xf numFmtId="0" fontId="14" fillId="4" borderId="3"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center" vertical="top" wrapText="1"/>
    </xf>
    <xf numFmtId="0" fontId="45" fillId="4" borderId="0" xfId="0" applyFont="1" applyFill="1" applyAlignment="1">
      <alignment horizontal="center" vertical="center"/>
    </xf>
    <xf numFmtId="0" fontId="28" fillId="0" borderId="0" xfId="0" applyFont="1" applyAlignment="1">
      <alignment horizontal="center" vertical="center" wrapText="1"/>
    </xf>
    <xf numFmtId="0" fontId="14" fillId="6" borderId="12" xfId="0" applyFont="1" applyFill="1" applyBorder="1" applyAlignment="1">
      <alignment horizontal="left" vertical="top" wrapText="1"/>
    </xf>
    <xf numFmtId="0" fontId="14" fillId="6" borderId="0" xfId="0" applyFont="1" applyFill="1" applyAlignment="1">
      <alignment horizontal="left" vertical="top" wrapText="1"/>
    </xf>
    <xf numFmtId="40" fontId="14" fillId="6" borderId="12" xfId="0" applyNumberFormat="1" applyFont="1" applyFill="1" applyBorder="1" applyAlignment="1">
      <alignment horizontal="center" vertical="center" wrapText="1"/>
    </xf>
    <xf numFmtId="40" fontId="14" fillId="6" borderId="0" xfId="0" applyNumberFormat="1" applyFont="1" applyFill="1" applyAlignment="1">
      <alignment horizontal="center" vertical="center" wrapText="1"/>
    </xf>
    <xf numFmtId="0" fontId="14" fillId="4" borderId="0" xfId="0" applyFont="1" applyFill="1" applyAlignment="1">
      <alignment horizontal="center" vertical="top" wrapText="1"/>
    </xf>
    <xf numFmtId="4" fontId="14" fillId="4" borderId="0" xfId="0" applyNumberFormat="1" applyFont="1" applyFill="1" applyAlignment="1">
      <alignment horizontal="center" vertical="center"/>
    </xf>
    <xf numFmtId="0" fontId="14" fillId="4" borderId="0" xfId="0" applyFont="1" applyFill="1" applyAlignment="1">
      <alignment horizontal="center" vertical="top"/>
    </xf>
    <xf numFmtId="3" fontId="14" fillId="4" borderId="9" xfId="0" applyNumberFormat="1" applyFont="1" applyFill="1" applyBorder="1" applyAlignment="1">
      <alignment horizontal="center" vertical="top" wrapText="1"/>
    </xf>
    <xf numFmtId="3" fontId="14" fillId="4" borderId="7" xfId="0" applyNumberFormat="1" applyFont="1" applyFill="1" applyBorder="1" applyAlignment="1">
      <alignment horizontal="center" vertical="top" wrapText="1"/>
    </xf>
    <xf numFmtId="0" fontId="14" fillId="4" borderId="2" xfId="0" applyFont="1" applyFill="1" applyBorder="1" applyAlignment="1">
      <alignment horizontal="center" vertical="top" wrapText="1"/>
    </xf>
    <xf numFmtId="0" fontId="9" fillId="5" borderId="3" xfId="0" applyFont="1" applyFill="1" applyBorder="1" applyAlignment="1" applyProtection="1">
      <alignment horizontal="left"/>
      <protection locked="0"/>
    </xf>
    <xf numFmtId="0" fontId="9" fillId="5" borderId="4" xfId="0" applyFont="1" applyFill="1" applyBorder="1" applyAlignment="1" applyProtection="1">
      <alignment horizontal="left"/>
      <protection locked="0"/>
    </xf>
    <xf numFmtId="0" fontId="45" fillId="4" borderId="0" xfId="0" applyFont="1" applyFill="1" applyAlignment="1">
      <alignment horizontal="center" vertical="top" wrapText="1"/>
    </xf>
    <xf numFmtId="0" fontId="7" fillId="4" borderId="0" xfId="0" applyFont="1" applyFill="1" applyAlignment="1">
      <alignment horizontal="center" vertical="top" wrapText="1"/>
    </xf>
    <xf numFmtId="6" fontId="7" fillId="4" borderId="11" xfId="0" applyNumberFormat="1" applyFont="1" applyFill="1" applyBorder="1" applyAlignment="1">
      <alignment horizontal="center" vertical="top" wrapText="1"/>
    </xf>
    <xf numFmtId="6" fontId="7" fillId="4" borderId="10" xfId="0" applyNumberFormat="1" applyFont="1" applyFill="1" applyBorder="1" applyAlignment="1">
      <alignment horizontal="center" vertical="top" wrapText="1"/>
    </xf>
    <xf numFmtId="0" fontId="9" fillId="0" borderId="3" xfId="0" applyFont="1" applyBorder="1" applyAlignment="1">
      <alignment horizontal="left"/>
    </xf>
    <xf numFmtId="0" fontId="9" fillId="0" borderId="4" xfId="0" applyFont="1" applyBorder="1" applyAlignment="1">
      <alignment horizontal="left"/>
    </xf>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7" fillId="9" borderId="3" xfId="0" applyFont="1" applyFill="1" applyBorder="1" applyAlignment="1">
      <alignment horizontal="center" vertical="top" wrapText="1"/>
    </xf>
    <xf numFmtId="0" fontId="7" fillId="9" borderId="6" xfId="0" applyFont="1" applyFill="1" applyBorder="1" applyAlignment="1">
      <alignment horizontal="center" vertical="top" wrapText="1"/>
    </xf>
    <xf numFmtId="0" fontId="7" fillId="9" borderId="4" xfId="0" applyFont="1" applyFill="1" applyBorder="1" applyAlignment="1">
      <alignment horizontal="center" vertical="top" wrapText="1"/>
    </xf>
    <xf numFmtId="0" fontId="7" fillId="9" borderId="11" xfId="0" applyFont="1" applyFill="1" applyBorder="1" applyAlignment="1">
      <alignment horizontal="center" vertical="top" wrapText="1"/>
    </xf>
    <xf numFmtId="0" fontId="7" fillId="9" borderId="12" xfId="0" applyFont="1" applyFill="1" applyBorder="1" applyAlignment="1">
      <alignment horizontal="center" vertical="top" wrapText="1"/>
    </xf>
    <xf numFmtId="0" fontId="7" fillId="9" borderId="13" xfId="0" applyFont="1" applyFill="1" applyBorder="1" applyAlignment="1">
      <alignment horizontal="center" vertical="top" wrapText="1"/>
    </xf>
    <xf numFmtId="0" fontId="7" fillId="9" borderId="10" xfId="0" applyFont="1" applyFill="1" applyBorder="1" applyAlignment="1">
      <alignment horizontal="center" vertical="top" wrapText="1"/>
    </xf>
    <xf numFmtId="0" fontId="7" fillId="9" borderId="0" xfId="0" applyFont="1" applyFill="1" applyAlignment="1">
      <alignment horizontal="center" vertical="top" wrapText="1"/>
    </xf>
    <xf numFmtId="0" fontId="7" fillId="9" borderId="8" xfId="0" applyFont="1" applyFill="1" applyBorder="1" applyAlignment="1">
      <alignment horizontal="center" vertical="top" wrapText="1"/>
    </xf>
    <xf numFmtId="0" fontId="7" fillId="9" borderId="14" xfId="0" applyFont="1" applyFill="1" applyBorder="1" applyAlignment="1">
      <alignment horizontal="center" vertical="top" wrapText="1"/>
    </xf>
    <xf numFmtId="0" fontId="7" fillId="9" borderId="5" xfId="0" applyFont="1" applyFill="1" applyBorder="1" applyAlignment="1">
      <alignment horizontal="center" vertical="top" wrapText="1"/>
    </xf>
    <xf numFmtId="0" fontId="7" fillId="9" borderId="15" xfId="0" applyFont="1" applyFill="1" applyBorder="1" applyAlignment="1">
      <alignment horizontal="center" vertical="top" wrapText="1"/>
    </xf>
    <xf numFmtId="7" fontId="7" fillId="9" borderId="1" xfId="0" applyNumberFormat="1" applyFont="1" applyFill="1" applyBorder="1" applyAlignment="1">
      <alignment horizontal="center" vertical="top" wrapText="1"/>
    </xf>
    <xf numFmtId="0" fontId="45" fillId="9" borderId="0" xfId="0" applyFont="1" applyFill="1" applyAlignment="1">
      <alignment horizontal="center" vertical="top"/>
    </xf>
    <xf numFmtId="0" fontId="51" fillId="0" borderId="0" xfId="0" applyFont="1" applyAlignment="1">
      <alignment horizontal="center" wrapText="1"/>
    </xf>
    <xf numFmtId="0" fontId="7" fillId="8" borderId="11" xfId="0" applyFont="1" applyFill="1" applyBorder="1" applyAlignment="1">
      <alignment horizontal="center" vertical="top" wrapText="1"/>
    </xf>
    <xf numFmtId="0" fontId="7" fillId="8" borderId="13" xfId="0" applyFont="1" applyFill="1" applyBorder="1" applyAlignment="1">
      <alignment horizontal="center" vertical="top" wrapText="1"/>
    </xf>
    <xf numFmtId="0" fontId="7" fillId="8" borderId="11" xfId="0" applyFont="1" applyFill="1" applyBorder="1" applyAlignment="1">
      <alignment horizontal="center" vertical="top"/>
    </xf>
    <xf numFmtId="0" fontId="7" fillId="8" borderId="13" xfId="0" applyFont="1" applyFill="1" applyBorder="1" applyAlignment="1">
      <alignment horizontal="center" vertical="top"/>
    </xf>
    <xf numFmtId="0" fontId="7" fillId="8" borderId="1" xfId="0" applyFont="1" applyFill="1" applyBorder="1" applyAlignment="1">
      <alignment horizontal="center" vertical="top" wrapText="1"/>
    </xf>
    <xf numFmtId="0" fontId="45" fillId="8" borderId="0" xfId="0" applyFont="1" applyFill="1" applyAlignment="1">
      <alignment horizontal="center" vertical="top" wrapText="1"/>
    </xf>
    <xf numFmtId="6" fontId="7" fillId="8" borderId="9" xfId="0" applyNumberFormat="1" applyFont="1" applyFill="1" applyBorder="1" applyAlignment="1">
      <alignment horizontal="center" vertical="top" wrapText="1"/>
    </xf>
    <xf numFmtId="6" fontId="7" fillId="8" borderId="7" xfId="0" applyNumberFormat="1" applyFont="1" applyFill="1" applyBorder="1" applyAlignment="1">
      <alignment horizontal="center" vertical="top" wrapText="1"/>
    </xf>
    <xf numFmtId="0" fontId="7" fillId="8" borderId="3" xfId="0" applyFont="1" applyFill="1" applyBorder="1" applyAlignment="1">
      <alignment horizontal="center" vertical="top"/>
    </xf>
    <xf numFmtId="0" fontId="7" fillId="8" borderId="6" xfId="0" applyFont="1" applyFill="1" applyBorder="1" applyAlignment="1">
      <alignment horizontal="center" vertical="top"/>
    </xf>
    <xf numFmtId="0" fontId="26" fillId="0" borderId="0" xfId="0" applyFont="1" applyAlignment="1">
      <alignment horizontal="left" wrapText="1"/>
    </xf>
    <xf numFmtId="0" fontId="26" fillId="0" borderId="0" xfId="0" applyFont="1" applyAlignment="1">
      <alignment horizontal="left" vertical="top" wrapText="1"/>
    </xf>
    <xf numFmtId="0" fontId="4" fillId="0" borderId="0" xfId="0" applyFont="1" applyAlignment="1">
      <alignment horizontal="left" indent="3"/>
    </xf>
    <xf numFmtId="0" fontId="3" fillId="0" borderId="0" xfId="0" applyFont="1" applyAlignment="1">
      <alignment horizontal="left"/>
    </xf>
    <xf numFmtId="0" fontId="7" fillId="10" borderId="0" xfId="0" applyFont="1" applyFill="1" applyAlignment="1">
      <alignment horizontal="center" vertical="top" wrapText="1"/>
    </xf>
    <xf numFmtId="0" fontId="45" fillId="10" borderId="0" xfId="0" applyFont="1" applyFill="1" applyAlignment="1">
      <alignment horizontal="center" vertical="top"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7" borderId="0" xfId="0" applyFont="1" applyFill="1" applyAlignment="1">
      <alignment horizontal="center" vertical="top"/>
    </xf>
    <xf numFmtId="0" fontId="7" fillId="7" borderId="8" xfId="0" applyFont="1" applyFill="1" applyBorder="1" applyAlignment="1">
      <alignment horizontal="center" vertical="top"/>
    </xf>
    <xf numFmtId="0" fontId="5" fillId="0" borderId="7" xfId="0" applyFont="1" applyBorder="1" applyAlignment="1">
      <alignment horizontal="center" vertical="center" wrapText="1"/>
    </xf>
    <xf numFmtId="0" fontId="45" fillId="7" borderId="0" xfId="0" applyFont="1" applyFill="1" applyAlignment="1">
      <alignment horizontal="center" vertical="top" wrapText="1"/>
    </xf>
    <xf numFmtId="6" fontId="25" fillId="11" borderId="3" xfId="0" applyNumberFormat="1" applyFont="1" applyFill="1" applyBorder="1" applyAlignment="1" applyProtection="1">
      <alignment horizontal="center"/>
      <protection locked="0"/>
    </xf>
    <xf numFmtId="6" fontId="25" fillId="11" borderId="6" xfId="0" applyNumberFormat="1" applyFont="1" applyFill="1" applyBorder="1" applyAlignment="1" applyProtection="1">
      <alignment horizontal="center"/>
      <protection locked="0"/>
    </xf>
    <xf numFmtId="6" fontId="25" fillId="11" borderId="4" xfId="0" applyNumberFormat="1" applyFont="1" applyFill="1" applyBorder="1" applyAlignment="1" applyProtection="1">
      <alignment horizontal="center"/>
      <protection locked="0"/>
    </xf>
    <xf numFmtId="0" fontId="22" fillId="0" borderId="16" xfId="0" applyFont="1" applyBorder="1" applyAlignment="1">
      <alignment horizontal="center"/>
    </xf>
    <xf numFmtId="0" fontId="22" fillId="0" borderId="0" xfId="0" applyFont="1" applyAlignment="1">
      <alignment horizontal="center"/>
    </xf>
    <xf numFmtId="0" fontId="22" fillId="0" borderId="0" xfId="0" applyFont="1" applyAlignment="1">
      <alignment horizontal="center" vertical="center"/>
    </xf>
    <xf numFmtId="0" fontId="28" fillId="0" borderId="0" xfId="0" applyFont="1" applyAlignment="1">
      <alignment horizontal="center" vertical="top"/>
    </xf>
    <xf numFmtId="164" fontId="0" fillId="0" borderId="1" xfId="0" applyNumberFormat="1" applyBorder="1" applyAlignment="1">
      <alignment horizontal="left" vertical="center"/>
    </xf>
    <xf numFmtId="0" fontId="0" fillId="0" borderId="1" xfId="0" applyBorder="1" applyAlignment="1">
      <alignment horizontal="left" vertical="center" wrapText="1"/>
    </xf>
    <xf numFmtId="0" fontId="28" fillId="0" borderId="0" xfId="0" applyFont="1" applyAlignment="1">
      <alignment horizont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29" fillId="0" borderId="0" xfId="0" applyFont="1" applyAlignment="1">
      <alignment horizontal="left" vertical="center"/>
    </xf>
    <xf numFmtId="0" fontId="0" fillId="0" borderId="1" xfId="0" applyBorder="1" applyAlignment="1">
      <alignment horizontal="left" vertical="top"/>
    </xf>
    <xf numFmtId="0" fontId="0" fillId="0" borderId="9" xfId="0"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6" fillId="0" borderId="0" xfId="1" applyAlignment="1">
      <alignment horizontal="left"/>
    </xf>
    <xf numFmtId="0" fontId="15" fillId="6" borderId="0" xfId="0" applyFont="1" applyFill="1" applyAlignment="1">
      <alignment horizontal="center" vertical="center"/>
    </xf>
    <xf numFmtId="0" fontId="5" fillId="0" borderId="5" xfId="0" applyFont="1" applyBorder="1" applyAlignment="1">
      <alignment horizontal="center" vertical="top"/>
    </xf>
    <xf numFmtId="16" fontId="5" fillId="0" borderId="1" xfId="0" quotePrefix="1" applyNumberFormat="1" applyFont="1" applyBorder="1" applyAlignment="1">
      <alignment horizontal="center" vertical="top" wrapText="1"/>
    </xf>
    <xf numFmtId="0" fontId="5" fillId="0" borderId="1" xfId="0" applyFont="1" applyBorder="1" applyAlignment="1">
      <alignment horizontal="center" vertical="top" wrapText="1"/>
    </xf>
    <xf numFmtId="0" fontId="5" fillId="3" borderId="3"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 xfId="0" applyFont="1" applyFill="1" applyBorder="1" applyAlignment="1">
      <alignment horizontal="center" vertical="top" wrapText="1"/>
    </xf>
    <xf numFmtId="0" fontId="0" fillId="0" borderId="6" xfId="0" applyBorder="1" applyAlignment="1">
      <alignment horizontal="left" vertical="center" wrapText="1"/>
    </xf>
  </cellXfs>
  <cellStyles count="2">
    <cellStyle name="Hyperlink" xfId="1" builtinId="8"/>
    <cellStyle name="Normal" xfId="0" builtinId="0"/>
  </cellStyles>
  <dxfs count="10">
    <dxf>
      <font>
        <color rgb="FF006100"/>
      </font>
      <fill>
        <patternFill>
          <bgColor rgb="FFC6EFCE"/>
        </patternFill>
      </fill>
    </dxf>
    <dxf>
      <font>
        <color rgb="FF006100"/>
      </font>
      <fill>
        <patternFill>
          <bgColor rgb="FFC6EFCE"/>
        </patternFill>
      </fill>
    </dxf>
    <dxf>
      <fill>
        <patternFill>
          <bgColor rgb="FF00B0F0"/>
        </patternFill>
      </fill>
    </dxf>
    <dxf>
      <fill>
        <patternFill>
          <bgColor rgb="FFFFFF00"/>
        </patternFill>
      </fill>
    </dxf>
    <dxf>
      <fill>
        <patternFill>
          <bgColor rgb="FFFFFF00"/>
        </patternFill>
      </fill>
    </dxf>
    <dxf>
      <fill>
        <patternFill>
          <bgColor rgb="FFFFFF00"/>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ill>
        <patternFill>
          <bgColor rgb="FF00B0F0"/>
        </patternFill>
      </fill>
    </dxf>
  </dxfs>
  <tableStyles count="0" defaultTableStyle="TableStyleMedium2" defaultPivotStyle="PivotStyleLight16"/>
  <colors>
    <mruColors>
      <color rgb="FF0000FF"/>
      <color rgb="FF0000CC"/>
      <color rgb="FF808000"/>
      <color rgb="FFFF0066"/>
      <color rgb="FFCC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640080</xdr:colOff>
      <xdr:row>6</xdr:row>
      <xdr:rowOff>160020</xdr:rowOff>
    </xdr:from>
    <xdr:to>
      <xdr:col>18</xdr:col>
      <xdr:colOff>124666</xdr:colOff>
      <xdr:row>14</xdr:row>
      <xdr:rowOff>381000</xdr:rowOff>
    </xdr:to>
    <xdr:pic>
      <xdr:nvPicPr>
        <xdr:cNvPr id="2" name="Picture 1">
          <a:extLst>
            <a:ext uri="{FF2B5EF4-FFF2-40B4-BE49-F238E27FC236}">
              <a16:creationId xmlns:a16="http://schemas.microsoft.com/office/drawing/2014/main" id="{1AF29380-B386-49EE-B90D-6D0689859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84620" y="1226820"/>
          <a:ext cx="6738826" cy="19278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AAAA\SCORE\Masters\SCORE%20Financial%20Projec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ions"/>
      <sheetName val="1-StartingPoint"/>
      <sheetName val="2a-PayrollYear1"/>
      <sheetName val="2b-PayrollYrs1-3"/>
      <sheetName val="3a-SalesForecastYear1"/>
      <sheetName val="3b-SalesForecastYrs1-3"/>
      <sheetName val="4-AdditionalInputs"/>
      <sheetName val="5a-OpExYear1"/>
      <sheetName val="5b-OpExYrs1-3"/>
      <sheetName val="6a-CashFlowYear1"/>
      <sheetName val="6b-CashFlowYrs1-3"/>
      <sheetName val="7a-IncomeStatementYear1"/>
      <sheetName val="7b-IncomeStatementYrs1-3"/>
      <sheetName val="8-BalanceSheet"/>
      <sheetName val="BreakevenAnalysis"/>
      <sheetName val="FinancialRatios"/>
      <sheetName val="DiagnosticTools"/>
      <sheetName val="COGS Calculator"/>
      <sheetName val="Amortization&amp;Depreciation"/>
      <sheetName val="Revision Notes"/>
    </sheetNames>
    <sheetDataSet>
      <sheetData sheetId="0">
        <row r="34">
          <cell r="B34" t="str">
            <v>Month 1</v>
          </cell>
        </row>
      </sheetData>
      <sheetData sheetId="1">
        <row r="9">
          <cell r="C9"/>
        </row>
        <row r="10">
          <cell r="C10"/>
        </row>
        <row r="11">
          <cell r="C11"/>
        </row>
        <row r="12">
          <cell r="C12"/>
        </row>
        <row r="13">
          <cell r="C13"/>
        </row>
        <row r="14">
          <cell r="C14"/>
        </row>
        <row r="15">
          <cell r="C15"/>
        </row>
        <row r="21">
          <cell r="C21"/>
        </row>
        <row r="28">
          <cell r="C28"/>
        </row>
        <row r="29">
          <cell r="C29"/>
        </row>
        <row r="30">
          <cell r="C30">
            <v>0</v>
          </cell>
        </row>
        <row r="34">
          <cell r="D34"/>
        </row>
        <row r="35">
          <cell r="D35"/>
        </row>
        <row r="37">
          <cell r="D37"/>
        </row>
        <row r="38">
          <cell r="D38"/>
        </row>
        <row r="39">
          <cell r="D39"/>
        </row>
        <row r="40">
          <cell r="D40"/>
        </row>
        <row r="41">
          <cell r="D41"/>
        </row>
      </sheetData>
      <sheetData sheetId="2"/>
      <sheetData sheetId="3"/>
      <sheetData sheetId="4">
        <row r="9">
          <cell r="C9"/>
        </row>
        <row r="10">
          <cell r="C10"/>
        </row>
        <row r="11">
          <cell r="C11"/>
        </row>
        <row r="12">
          <cell r="C12"/>
        </row>
        <row r="13">
          <cell r="C13"/>
        </row>
        <row r="14">
          <cell r="C14"/>
        </row>
        <row r="18">
          <cell r="O18">
            <v>0</v>
          </cell>
        </row>
        <row r="19">
          <cell r="O19">
            <v>0</v>
          </cell>
        </row>
        <row r="24">
          <cell r="O24">
            <v>0</v>
          </cell>
        </row>
        <row r="25">
          <cell r="O25">
            <v>0</v>
          </cell>
        </row>
        <row r="30">
          <cell r="O30">
            <v>0</v>
          </cell>
        </row>
        <row r="31">
          <cell r="O31">
            <v>0</v>
          </cell>
        </row>
        <row r="36">
          <cell r="O36">
            <v>0</v>
          </cell>
        </row>
        <row r="37">
          <cell r="O37">
            <v>0</v>
          </cell>
        </row>
        <row r="42">
          <cell r="O42">
            <v>0</v>
          </cell>
        </row>
        <row r="43">
          <cell r="O43">
            <v>0</v>
          </cell>
        </row>
        <row r="48">
          <cell r="O48">
            <v>0</v>
          </cell>
        </row>
        <row r="49">
          <cell r="O49">
            <v>0</v>
          </cell>
        </row>
        <row r="52">
          <cell r="O52">
            <v>0</v>
          </cell>
        </row>
        <row r="53">
          <cell r="O53">
            <v>0</v>
          </cell>
        </row>
        <row r="54">
          <cell r="O54">
            <v>0</v>
          </cell>
        </row>
        <row r="55">
          <cell r="O55">
            <v>0</v>
          </cell>
        </row>
      </sheetData>
      <sheetData sheetId="5"/>
      <sheetData sheetId="6"/>
      <sheetData sheetId="7"/>
      <sheetData sheetId="8"/>
      <sheetData sheetId="9">
        <row r="33">
          <cell r="N33">
            <v>0</v>
          </cell>
        </row>
      </sheetData>
      <sheetData sheetId="10"/>
      <sheetData sheetId="11"/>
      <sheetData sheetId="12">
        <row r="59">
          <cell r="C59">
            <v>0</v>
          </cell>
          <cell r="E59">
            <v>0</v>
          </cell>
          <cell r="G59">
            <v>0</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patriotsoftware.com/blog/accounting/margin-vs-markup-chart-infographic/"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patriotsoftware.com/blog/accounting/margin-vs-markup-chart-infographic/" TargetMode="External"/><Relationship Id="rId7" Type="http://schemas.openxmlformats.org/officeDocument/2006/relationships/drawing" Target="../drawings/drawing1.xml"/><Relationship Id="rId2" Type="http://schemas.openxmlformats.org/officeDocument/2006/relationships/hyperlink" Target="https://www.youtube.com/watch?v=bhZckWTLkJM" TargetMode="External"/><Relationship Id="rId1" Type="http://schemas.openxmlformats.org/officeDocument/2006/relationships/hyperlink" Target="https://www.youtube.com/watch?v=k1VUZEVuDJ8" TargetMode="External"/><Relationship Id="rId6" Type="http://schemas.openxmlformats.org/officeDocument/2006/relationships/hyperlink" Target="https://www.accountingtools.com/articles/what-is-the-overhead-rate.html" TargetMode="External"/><Relationship Id="rId5" Type="http://schemas.openxmlformats.org/officeDocument/2006/relationships/hyperlink" Target="https://www.freshbooks.com/hub/accounting/calculate-overhead-cost" TargetMode="External"/><Relationship Id="rId4" Type="http://schemas.openxmlformats.org/officeDocument/2006/relationships/hyperlink" Target="http://pages.stern.nyu.edu/~adamodar/New_Home_Page/datafile/margin.htm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govdocs.com/california-15-statewide-minimum-wa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BB431-0B6A-4999-BED6-DAAC16092F34}">
  <sheetPr>
    <tabColor rgb="FFFFFF00"/>
  </sheetPr>
  <dimension ref="B1:R216"/>
  <sheetViews>
    <sheetView showGridLines="0" tabSelected="1" zoomScaleNormal="100" workbookViewId="0">
      <selection activeCell="D3" sqref="D3"/>
    </sheetView>
  </sheetViews>
  <sheetFormatPr defaultColWidth="8.90625" defaultRowHeight="18" customHeight="1" outlineLevelRow="1" x14ac:dyDescent="0.35"/>
  <cols>
    <col min="1" max="1" width="2.1796875" style="3" customWidth="1"/>
    <col min="2" max="2" width="3.36328125" style="3" customWidth="1"/>
    <col min="3" max="8" width="13" style="3" customWidth="1"/>
    <col min="9" max="9" width="14.81640625" style="3" customWidth="1"/>
    <col min="10" max="10" width="3.36328125" style="3" customWidth="1"/>
    <col min="11" max="11" width="7" style="3" customWidth="1"/>
    <col min="12" max="12" width="55.54296875" style="3" customWidth="1"/>
    <col min="13" max="13" width="26.90625" style="3" customWidth="1"/>
    <col min="14" max="14" width="1.453125" style="3" customWidth="1"/>
    <col min="15" max="15" width="3.36328125" style="3" customWidth="1"/>
    <col min="16" max="16384" width="8.90625" style="3"/>
  </cols>
  <sheetData>
    <row r="1" spans="2:15" ht="12" customHeight="1" x14ac:dyDescent="0.35"/>
    <row r="2" spans="2:15" ht="45.65" customHeight="1" x14ac:dyDescent="0.35">
      <c r="B2" s="588" t="s">
        <v>585</v>
      </c>
      <c r="C2" s="588"/>
      <c r="D2" s="588"/>
      <c r="E2" s="588"/>
      <c r="F2" s="588"/>
      <c r="G2" s="588"/>
      <c r="H2" s="588"/>
      <c r="I2" s="588"/>
      <c r="J2" s="588"/>
      <c r="K2" s="588"/>
      <c r="L2" s="588"/>
      <c r="M2" s="588"/>
      <c r="N2" s="588"/>
      <c r="O2" s="588"/>
    </row>
    <row r="3" spans="2:15" ht="18" customHeight="1" x14ac:dyDescent="0.35">
      <c r="B3" s="369"/>
      <c r="C3" s="543"/>
      <c r="D3" s="543"/>
      <c r="E3" s="543"/>
      <c r="F3" s="543"/>
      <c r="G3" s="543"/>
      <c r="H3" s="543"/>
      <c r="I3" s="543"/>
      <c r="J3" s="543" t="s">
        <v>583</v>
      </c>
      <c r="K3" s="369"/>
      <c r="L3" s="543"/>
      <c r="M3" s="543"/>
      <c r="N3" s="543"/>
      <c r="O3" s="543"/>
    </row>
    <row r="4" spans="2:15" ht="4.25" customHeight="1" x14ac:dyDescent="0.35"/>
    <row r="5" spans="2:15" s="249" customFormat="1" ht="18" hidden="1" customHeight="1" outlineLevel="1" x14ac:dyDescent="0.35">
      <c r="B5" s="256"/>
      <c r="C5" s="598" t="s">
        <v>266</v>
      </c>
      <c r="D5" s="598"/>
      <c r="E5" s="598"/>
      <c r="F5" s="598"/>
      <c r="G5" s="598"/>
      <c r="H5" s="598"/>
      <c r="I5" s="598"/>
      <c r="J5" s="256"/>
      <c r="K5" s="598" t="s">
        <v>267</v>
      </c>
      <c r="L5" s="598"/>
      <c r="M5" s="598"/>
      <c r="N5" s="502"/>
      <c r="O5" s="256"/>
    </row>
    <row r="6" spans="2:15" s="14" customFormat="1" ht="18.649999999999999" hidden="1" customHeight="1" outlineLevel="1" x14ac:dyDescent="0.35">
      <c r="B6" s="257"/>
      <c r="C6" s="560" t="s">
        <v>523</v>
      </c>
      <c r="D6" s="560"/>
      <c r="E6" s="560"/>
      <c r="F6" s="560"/>
      <c r="G6" s="560"/>
      <c r="H6" s="560"/>
      <c r="I6" s="560"/>
      <c r="J6" s="257"/>
      <c r="K6" s="589" t="s">
        <v>409</v>
      </c>
      <c r="L6" s="589"/>
      <c r="M6" s="589"/>
      <c r="N6" s="493"/>
      <c r="O6" s="257"/>
    </row>
    <row r="7" spans="2:15" s="14" customFormat="1" ht="18" hidden="1" customHeight="1" outlineLevel="1" x14ac:dyDescent="0.35">
      <c r="B7" s="257"/>
      <c r="C7" s="560"/>
      <c r="D7" s="560"/>
      <c r="E7" s="560"/>
      <c r="F7" s="560"/>
      <c r="G7" s="560"/>
      <c r="H7" s="560"/>
      <c r="I7" s="560"/>
      <c r="J7" s="257"/>
      <c r="K7" s="589"/>
      <c r="L7" s="589"/>
      <c r="M7" s="589"/>
      <c r="N7" s="493"/>
      <c r="O7" s="257"/>
    </row>
    <row r="8" spans="2:15" s="14" customFormat="1" ht="18" hidden="1" customHeight="1" outlineLevel="1" x14ac:dyDescent="0.35">
      <c r="B8" s="257"/>
      <c r="C8" s="560"/>
      <c r="D8" s="560"/>
      <c r="E8" s="560"/>
      <c r="F8" s="560"/>
      <c r="G8" s="560"/>
      <c r="H8" s="560"/>
      <c r="I8" s="560"/>
      <c r="J8" s="257"/>
      <c r="K8" s="589" t="s">
        <v>410</v>
      </c>
      <c r="L8" s="589"/>
      <c r="M8" s="589"/>
      <c r="N8" s="493"/>
      <c r="O8" s="257"/>
    </row>
    <row r="9" spans="2:15" s="14" customFormat="1" ht="18" hidden="1" customHeight="1" outlineLevel="1" x14ac:dyDescent="0.35">
      <c r="B9" s="257"/>
      <c r="C9" s="561" t="s">
        <v>524</v>
      </c>
      <c r="D9" s="561"/>
      <c r="E9" s="561"/>
      <c r="F9" s="561"/>
      <c r="G9" s="561"/>
      <c r="H9" s="561"/>
      <c r="I9" s="561"/>
      <c r="J9" s="257"/>
      <c r="K9" s="589"/>
      <c r="L9" s="589"/>
      <c r="M9" s="589"/>
      <c r="N9" s="493"/>
      <c r="O9" s="257"/>
    </row>
    <row r="10" spans="2:15" s="14" customFormat="1" ht="18" hidden="1" customHeight="1" outlineLevel="1" x14ac:dyDescent="0.35">
      <c r="B10" s="257"/>
      <c r="C10" s="561"/>
      <c r="D10" s="561"/>
      <c r="E10" s="561"/>
      <c r="F10" s="561"/>
      <c r="G10" s="561"/>
      <c r="H10" s="561"/>
      <c r="I10" s="561"/>
      <c r="J10" s="257"/>
      <c r="K10" s="264" t="s">
        <v>278</v>
      </c>
      <c r="L10" s="263" t="s">
        <v>280</v>
      </c>
      <c r="M10" s="567"/>
      <c r="N10" s="567"/>
      <c r="O10" s="257"/>
    </row>
    <row r="11" spans="2:15" s="14" customFormat="1" ht="18" hidden="1" customHeight="1" outlineLevel="1" x14ac:dyDescent="0.35">
      <c r="B11" s="257"/>
      <c r="C11" s="561" t="s">
        <v>525</v>
      </c>
      <c r="D11" s="561"/>
      <c r="E11" s="561"/>
      <c r="F11" s="561"/>
      <c r="G11" s="561"/>
      <c r="H11" s="561"/>
      <c r="I11" s="561"/>
      <c r="J11" s="257"/>
      <c r="K11" s="261" t="s">
        <v>279</v>
      </c>
      <c r="L11" s="262" t="s">
        <v>281</v>
      </c>
      <c r="M11" s="254" t="s">
        <v>263</v>
      </c>
      <c r="N11" s="254"/>
      <c r="O11" s="257"/>
    </row>
    <row r="12" spans="2:15" s="14" customFormat="1" ht="18" hidden="1" customHeight="1" outlineLevel="1" x14ac:dyDescent="0.35">
      <c r="B12" s="257"/>
      <c r="C12" s="561"/>
      <c r="D12" s="561"/>
      <c r="E12" s="561"/>
      <c r="F12" s="561"/>
      <c r="G12" s="561"/>
      <c r="H12" s="561"/>
      <c r="I12" s="561"/>
      <c r="J12" s="257"/>
      <c r="K12" s="124" t="s">
        <v>282</v>
      </c>
      <c r="L12" s="14" t="s">
        <v>404</v>
      </c>
      <c r="M12" s="254" t="s">
        <v>264</v>
      </c>
      <c r="N12" s="254"/>
      <c r="O12" s="257"/>
    </row>
    <row r="13" spans="2:15" s="14" customFormat="1" ht="18" hidden="1" customHeight="1" outlineLevel="1" x14ac:dyDescent="0.35">
      <c r="B13" s="257"/>
      <c r="C13" s="561"/>
      <c r="D13" s="561"/>
      <c r="E13" s="561"/>
      <c r="F13" s="561"/>
      <c r="G13" s="561"/>
      <c r="H13" s="561"/>
      <c r="I13" s="561"/>
      <c r="J13" s="257"/>
      <c r="K13" s="124"/>
      <c r="L13" s="561" t="s">
        <v>530</v>
      </c>
      <c r="M13" s="561"/>
      <c r="N13" s="394"/>
      <c r="O13" s="257"/>
    </row>
    <row r="14" spans="2:15" s="14" customFormat="1" ht="18" hidden="1" customHeight="1" outlineLevel="1" x14ac:dyDescent="0.35">
      <c r="B14" s="257"/>
      <c r="C14" s="569" t="s">
        <v>526</v>
      </c>
      <c r="D14" s="569"/>
      <c r="E14" s="569"/>
      <c r="F14" s="569"/>
      <c r="G14" s="569"/>
      <c r="H14" s="569"/>
      <c r="I14" s="569"/>
      <c r="J14" s="257"/>
      <c r="L14" s="561"/>
      <c r="M14" s="561"/>
      <c r="N14" s="394"/>
      <c r="O14" s="257"/>
    </row>
    <row r="15" spans="2:15" s="14" customFormat="1" ht="18" hidden="1" customHeight="1" outlineLevel="1" x14ac:dyDescent="0.35">
      <c r="B15" s="257"/>
      <c r="C15" s="569" t="s">
        <v>527</v>
      </c>
      <c r="D15" s="569"/>
      <c r="E15" s="569"/>
      <c r="F15" s="569"/>
      <c r="G15" s="569"/>
      <c r="H15" s="569"/>
      <c r="I15" s="569"/>
      <c r="J15" s="257"/>
      <c r="L15" s="561"/>
      <c r="M15" s="561"/>
      <c r="N15" s="394"/>
      <c r="O15" s="257"/>
    </row>
    <row r="16" spans="2:15" s="14" customFormat="1" ht="18" hidden="1" customHeight="1" outlineLevel="1" x14ac:dyDescent="0.35">
      <c r="B16" s="257"/>
      <c r="C16" s="569" t="s">
        <v>528</v>
      </c>
      <c r="D16" s="569"/>
      <c r="E16" s="569"/>
      <c r="F16" s="569"/>
      <c r="G16" s="569"/>
      <c r="H16" s="569"/>
      <c r="I16" s="569"/>
      <c r="J16" s="257"/>
      <c r="K16" s="580" t="s">
        <v>389</v>
      </c>
      <c r="L16" s="580"/>
      <c r="M16" s="580"/>
      <c r="N16" s="2"/>
      <c r="O16" s="257"/>
    </row>
    <row r="17" spans="2:18" s="14" customFormat="1" ht="18" hidden="1" customHeight="1" outlineLevel="1" x14ac:dyDescent="0.35">
      <c r="B17" s="257"/>
      <c r="C17" s="569" t="s">
        <v>406</v>
      </c>
      <c r="D17" s="569"/>
      <c r="E17" s="569"/>
      <c r="F17" s="569"/>
      <c r="G17" s="569"/>
      <c r="H17" s="569"/>
      <c r="I17" s="569"/>
      <c r="J17" s="257"/>
      <c r="L17" s="558" t="s">
        <v>390</v>
      </c>
      <c r="M17" s="558"/>
      <c r="N17" s="396"/>
      <c r="O17" s="257"/>
    </row>
    <row r="18" spans="2:18" s="14" customFormat="1" ht="18" hidden="1" customHeight="1" outlineLevel="1" x14ac:dyDescent="0.35">
      <c r="B18" s="257"/>
      <c r="C18" s="569" t="s">
        <v>356</v>
      </c>
      <c r="D18" s="569"/>
      <c r="E18" s="569"/>
      <c r="F18" s="569"/>
      <c r="G18" s="569"/>
      <c r="H18" s="569"/>
      <c r="I18" s="569"/>
      <c r="J18" s="257"/>
      <c r="L18" s="558"/>
      <c r="M18" s="558"/>
      <c r="N18" s="396"/>
      <c r="O18" s="257"/>
    </row>
    <row r="19" spans="2:18" s="14" customFormat="1" ht="18" hidden="1" customHeight="1" outlineLevel="1" x14ac:dyDescent="0.35">
      <c r="B19" s="257"/>
      <c r="C19" s="569" t="s">
        <v>407</v>
      </c>
      <c r="D19" s="569"/>
      <c r="E19" s="569"/>
      <c r="F19" s="569"/>
      <c r="G19" s="569"/>
      <c r="H19" s="569"/>
      <c r="I19" s="569"/>
      <c r="J19" s="257"/>
      <c r="K19" s="264"/>
      <c r="L19" s="561" t="s">
        <v>391</v>
      </c>
      <c r="M19" s="561"/>
      <c r="N19" s="394"/>
      <c r="O19" s="257"/>
      <c r="R19" s="368"/>
    </row>
    <row r="20" spans="2:18" s="14" customFormat="1" ht="18.649999999999999" hidden="1" customHeight="1" outlineLevel="1" x14ac:dyDescent="0.35">
      <c r="B20" s="257"/>
      <c r="C20" s="550" t="s">
        <v>529</v>
      </c>
      <c r="D20" s="550"/>
      <c r="E20" s="550"/>
      <c r="F20" s="550"/>
      <c r="G20" s="550"/>
      <c r="H20" s="550"/>
      <c r="I20" s="550"/>
      <c r="J20" s="257"/>
      <c r="L20" s="561"/>
      <c r="M20" s="561"/>
      <c r="N20" s="394"/>
      <c r="O20" s="257"/>
      <c r="R20" s="368"/>
    </row>
    <row r="21" spans="2:18" s="14" customFormat="1" ht="22.25" hidden="1" customHeight="1" outlineLevel="1" x14ac:dyDescent="0.35">
      <c r="B21" s="257"/>
      <c r="C21" s="592" t="s">
        <v>269</v>
      </c>
      <c r="D21" s="592"/>
      <c r="E21" s="592"/>
      <c r="F21" s="592"/>
      <c r="G21" s="592"/>
      <c r="H21" s="592"/>
      <c r="I21" s="592"/>
      <c r="J21" s="257"/>
      <c r="L21" s="557" t="s">
        <v>467</v>
      </c>
      <c r="M21" s="557"/>
      <c r="O21" s="257"/>
    </row>
    <row r="22" spans="2:18" s="14" customFormat="1" ht="18" hidden="1" customHeight="1" outlineLevel="1" x14ac:dyDescent="0.35">
      <c r="B22" s="257"/>
      <c r="C22" s="572" t="s">
        <v>277</v>
      </c>
      <c r="D22" s="572"/>
      <c r="E22" s="572"/>
      <c r="F22" s="572" t="s">
        <v>276</v>
      </c>
      <c r="G22" s="572"/>
      <c r="H22" s="572"/>
      <c r="I22" s="515" t="s">
        <v>285</v>
      </c>
      <c r="J22" s="257"/>
      <c r="O22" s="257"/>
    </row>
    <row r="23" spans="2:18" s="250" customFormat="1" ht="18" hidden="1" customHeight="1" outlineLevel="1" x14ac:dyDescent="0.35">
      <c r="B23" s="258"/>
      <c r="C23" s="607" t="s">
        <v>262</v>
      </c>
      <c r="D23" s="605" t="s">
        <v>37</v>
      </c>
      <c r="E23" s="609" t="s">
        <v>44</v>
      </c>
      <c r="F23" s="586" t="s">
        <v>38</v>
      </c>
      <c r="G23" s="599" t="s">
        <v>39</v>
      </c>
      <c r="H23" s="601" t="s">
        <v>54</v>
      </c>
      <c r="I23" s="603" t="s">
        <v>120</v>
      </c>
      <c r="J23" s="258"/>
      <c r="O23" s="346"/>
      <c r="P23" s="396"/>
      <c r="Q23" s="396"/>
      <c r="R23" s="396"/>
    </row>
    <row r="24" spans="2:18" s="250" customFormat="1" ht="18" hidden="1" customHeight="1" outlineLevel="1" x14ac:dyDescent="0.35">
      <c r="B24" s="258"/>
      <c r="C24" s="608"/>
      <c r="D24" s="606"/>
      <c r="E24" s="610"/>
      <c r="F24" s="587"/>
      <c r="G24" s="600"/>
      <c r="H24" s="602"/>
      <c r="I24" s="604"/>
      <c r="J24" s="258"/>
      <c r="K24" s="389"/>
      <c r="L24" s="389"/>
      <c r="M24" s="389"/>
      <c r="N24" s="389"/>
      <c r="O24" s="346"/>
      <c r="P24" s="396"/>
      <c r="Q24" s="396"/>
      <c r="R24" s="396"/>
    </row>
    <row r="25" spans="2:18" s="250" customFormat="1" ht="4.75" hidden="1" customHeight="1" outlineLevel="1" x14ac:dyDescent="0.35">
      <c r="B25" s="258"/>
      <c r="C25" s="286"/>
      <c r="D25" s="286"/>
      <c r="E25" s="287"/>
      <c r="F25" s="287"/>
      <c r="G25" s="286"/>
      <c r="H25" s="286"/>
      <c r="I25" s="286"/>
      <c r="J25" s="258"/>
      <c r="O25" s="258"/>
    </row>
    <row r="26" spans="2:18" s="14" customFormat="1" ht="18" hidden="1" customHeight="1" outlineLevel="1" x14ac:dyDescent="0.35">
      <c r="B26" s="257"/>
      <c r="C26" s="568" t="s">
        <v>270</v>
      </c>
      <c r="D26" s="568"/>
      <c r="E26" s="568"/>
      <c r="F26" s="568"/>
      <c r="G26" s="575"/>
      <c r="H26" s="573" t="s">
        <v>268</v>
      </c>
      <c r="I26" s="574"/>
      <c r="J26" s="257"/>
      <c r="O26" s="257"/>
    </row>
    <row r="27" spans="2:18" customFormat="1" ht="18" hidden="1" customHeight="1" outlineLevel="1" x14ac:dyDescent="0.35">
      <c r="B27" s="259"/>
      <c r="C27" s="570" t="s">
        <v>271</v>
      </c>
      <c r="D27" s="570"/>
      <c r="E27" s="570"/>
      <c r="F27" s="570"/>
      <c r="G27" s="570"/>
      <c r="H27" s="252" t="s">
        <v>265</v>
      </c>
      <c r="I27" s="253" t="s">
        <v>265</v>
      </c>
      <c r="J27" s="259"/>
      <c r="O27" s="259"/>
    </row>
    <row r="28" spans="2:18" s="132" customFormat="1" ht="18" hidden="1" customHeight="1" outlineLevel="1" x14ac:dyDescent="0.35">
      <c r="B28" s="260"/>
      <c r="C28" s="561" t="s">
        <v>408</v>
      </c>
      <c r="D28" s="561"/>
      <c r="E28" s="561"/>
      <c r="F28" s="561"/>
      <c r="G28" s="561"/>
      <c r="H28" s="561"/>
      <c r="I28" s="561"/>
      <c r="J28" s="260"/>
      <c r="O28" s="260"/>
    </row>
    <row r="29" spans="2:18" customFormat="1" ht="18.649999999999999" hidden="1" customHeight="1" outlineLevel="1" x14ac:dyDescent="0.35">
      <c r="B29" s="259"/>
      <c r="C29" s="561"/>
      <c r="D29" s="561"/>
      <c r="E29" s="561"/>
      <c r="F29" s="561"/>
      <c r="G29" s="561"/>
      <c r="H29" s="561"/>
      <c r="I29" s="561"/>
      <c r="J29" s="259"/>
      <c r="K29" s="584" t="s">
        <v>461</v>
      </c>
      <c r="L29" s="584"/>
      <c r="M29" s="584"/>
      <c r="N29" s="487"/>
      <c r="O29" s="259"/>
    </row>
    <row r="30" spans="2:18" customFormat="1" ht="18.649999999999999" customHeight="1" collapsed="1" x14ac:dyDescent="0.35">
      <c r="B30" s="259"/>
      <c r="C30" s="598" t="s">
        <v>266</v>
      </c>
      <c r="D30" s="598"/>
      <c r="E30" s="598"/>
      <c r="F30" s="598"/>
      <c r="G30" s="598"/>
      <c r="H30" s="598"/>
      <c r="I30" s="598"/>
      <c r="J30" s="256"/>
      <c r="K30" s="598" t="s">
        <v>267</v>
      </c>
      <c r="L30" s="598"/>
      <c r="M30" s="598"/>
      <c r="N30" s="502"/>
      <c r="O30" s="259"/>
    </row>
    <row r="31" spans="2:18" ht="18.649999999999999" hidden="1" customHeight="1" outlineLevel="1" x14ac:dyDescent="0.35">
      <c r="B31" s="369"/>
      <c r="C31" s="552" t="s">
        <v>324</v>
      </c>
      <c r="D31" s="552"/>
      <c r="E31" s="552"/>
      <c r="F31" s="552"/>
      <c r="G31" s="552"/>
      <c r="H31" s="552"/>
      <c r="I31" s="552"/>
      <c r="J31" s="369"/>
      <c r="K31" s="552" t="s">
        <v>323</v>
      </c>
      <c r="L31" s="552"/>
      <c r="M31" s="552"/>
      <c r="N31" s="504"/>
      <c r="O31" s="369"/>
    </row>
    <row r="32" spans="2:18" ht="18.649999999999999" hidden="1" customHeight="1" outlineLevel="1" x14ac:dyDescent="0.35">
      <c r="B32" s="369"/>
      <c r="C32" s="554" t="s">
        <v>378</v>
      </c>
      <c r="D32" s="554"/>
      <c r="E32" s="554"/>
      <c r="F32" s="554"/>
      <c r="G32" s="554"/>
      <c r="H32" s="554"/>
      <c r="I32" s="554"/>
      <c r="J32" s="369"/>
      <c r="K32" s="241" t="s">
        <v>319</v>
      </c>
      <c r="L32" s="558" t="s">
        <v>330</v>
      </c>
      <c r="M32" s="558"/>
      <c r="N32" s="396"/>
      <c r="O32" s="369"/>
    </row>
    <row r="33" spans="2:15" ht="18" hidden="1" customHeight="1" outlineLevel="1" x14ac:dyDescent="0.35">
      <c r="B33" s="369"/>
      <c r="C33" s="555" t="s">
        <v>411</v>
      </c>
      <c r="D33" s="555"/>
      <c r="E33" s="555"/>
      <c r="F33" s="555"/>
      <c r="G33" s="555"/>
      <c r="H33" s="555"/>
      <c r="I33" s="555"/>
      <c r="J33" s="369"/>
      <c r="K33" s="14"/>
      <c r="L33" s="558"/>
      <c r="M33" s="558"/>
      <c r="N33" s="396"/>
      <c r="O33" s="369"/>
    </row>
    <row r="34" spans="2:15" ht="18" hidden="1" customHeight="1" outlineLevel="1" x14ac:dyDescent="0.35">
      <c r="B34" s="369"/>
      <c r="C34" s="556" t="s">
        <v>325</v>
      </c>
      <c r="D34" s="556"/>
      <c r="E34" s="556"/>
      <c r="F34" s="556"/>
      <c r="G34" s="556"/>
      <c r="H34" s="556"/>
      <c r="I34" s="556"/>
      <c r="J34" s="369"/>
      <c r="K34" s="241" t="s">
        <v>278</v>
      </c>
      <c r="L34" s="557" t="s">
        <v>382</v>
      </c>
      <c r="M34" s="557"/>
      <c r="N34" s="14"/>
      <c r="O34" s="369"/>
    </row>
    <row r="35" spans="2:15" ht="18" hidden="1" customHeight="1" outlineLevel="1" x14ac:dyDescent="0.35">
      <c r="B35" s="369"/>
      <c r="C35" s="576" t="s">
        <v>379</v>
      </c>
      <c r="D35" s="576"/>
      <c r="E35" s="576"/>
      <c r="F35" s="576"/>
      <c r="G35" s="576"/>
      <c r="H35" s="576"/>
      <c r="I35" s="576"/>
      <c r="J35" s="369"/>
      <c r="K35" s="241"/>
      <c r="L35" t="s">
        <v>328</v>
      </c>
      <c r="M35"/>
      <c r="N35"/>
      <c r="O35" s="369"/>
    </row>
    <row r="36" spans="2:15" ht="18" hidden="1" customHeight="1" outlineLevel="1" x14ac:dyDescent="0.35">
      <c r="B36" s="369"/>
      <c r="C36" s="576" t="s">
        <v>531</v>
      </c>
      <c r="D36" s="576"/>
      <c r="E36" s="576"/>
      <c r="F36" s="576"/>
      <c r="G36" s="576"/>
      <c r="H36" s="576"/>
      <c r="I36" s="576"/>
      <c r="J36" s="369"/>
      <c r="K36" s="241"/>
      <c r="L36" s="561" t="s">
        <v>413</v>
      </c>
      <c r="M36" s="561"/>
      <c r="N36" s="394"/>
      <c r="O36" s="369"/>
    </row>
    <row r="37" spans="2:15" ht="18" hidden="1" customHeight="1" outlineLevel="1" x14ac:dyDescent="0.35">
      <c r="B37" s="369"/>
      <c r="C37" s="576" t="s">
        <v>380</v>
      </c>
      <c r="D37" s="576"/>
      <c r="E37" s="576"/>
      <c r="F37" s="576"/>
      <c r="G37" s="576"/>
      <c r="H37" s="576"/>
      <c r="I37" s="576"/>
      <c r="J37" s="369"/>
      <c r="L37" s="561"/>
      <c r="M37" s="561"/>
      <c r="N37" s="394"/>
      <c r="O37" s="369"/>
    </row>
    <row r="38" spans="2:15" ht="18" hidden="1" customHeight="1" outlineLevel="1" x14ac:dyDescent="0.35">
      <c r="B38" s="369"/>
      <c r="C38" s="576" t="s">
        <v>326</v>
      </c>
      <c r="D38" s="576"/>
      <c r="E38" s="576"/>
      <c r="F38" s="576"/>
      <c r="G38" s="576"/>
      <c r="H38" s="576"/>
      <c r="I38" s="576"/>
      <c r="J38" s="369"/>
      <c r="K38" s="241"/>
      <c r="L38" s="561"/>
      <c r="M38" s="561"/>
      <c r="N38" s="394"/>
      <c r="O38" s="369"/>
    </row>
    <row r="39" spans="2:15" ht="18" hidden="1" customHeight="1" outlineLevel="1" x14ac:dyDescent="0.35">
      <c r="B39" s="369"/>
      <c r="C39" s="576"/>
      <c r="D39" s="576"/>
      <c r="E39" s="576"/>
      <c r="F39" s="576"/>
      <c r="G39" s="576"/>
      <c r="H39" s="576"/>
      <c r="I39" s="576"/>
      <c r="J39" s="369"/>
      <c r="K39" s="241"/>
      <c r="L39" s="593" t="s">
        <v>415</v>
      </c>
      <c r="M39" s="593"/>
      <c r="O39" s="369"/>
    </row>
    <row r="40" spans="2:15" ht="18" hidden="1" customHeight="1" outlineLevel="1" x14ac:dyDescent="0.35">
      <c r="B40" s="369"/>
      <c r="C40" s="576" t="s">
        <v>412</v>
      </c>
      <c r="D40" s="576"/>
      <c r="E40" s="576"/>
      <c r="F40" s="576"/>
      <c r="G40" s="576"/>
      <c r="H40" s="576"/>
      <c r="I40" s="576"/>
      <c r="J40" s="369"/>
      <c r="K40" s="241"/>
      <c r="L40" s="593" t="s">
        <v>357</v>
      </c>
      <c r="M40" s="593"/>
      <c r="O40" s="369"/>
    </row>
    <row r="41" spans="2:15" ht="17.399999999999999" hidden="1" customHeight="1" outlineLevel="1" x14ac:dyDescent="0.35">
      <c r="B41" s="369"/>
      <c r="C41" s="576" t="s">
        <v>381</v>
      </c>
      <c r="D41" s="576"/>
      <c r="E41" s="576"/>
      <c r="F41" s="576"/>
      <c r="G41" s="576"/>
      <c r="H41" s="576"/>
      <c r="I41" s="576"/>
      <c r="J41" s="369"/>
      <c r="L41" s="558" t="s">
        <v>416</v>
      </c>
      <c r="M41" s="558"/>
      <c r="N41" s="396"/>
      <c r="O41" s="369"/>
    </row>
    <row r="42" spans="2:15" ht="17.399999999999999" hidden="1" customHeight="1" outlineLevel="1" x14ac:dyDescent="0.35">
      <c r="B42" s="369"/>
      <c r="C42" s="576"/>
      <c r="D42" s="576"/>
      <c r="E42" s="576"/>
      <c r="F42" s="576"/>
      <c r="G42" s="576"/>
      <c r="H42" s="576"/>
      <c r="I42" s="576"/>
      <c r="J42" s="369"/>
      <c r="L42" s="558"/>
      <c r="M42" s="558"/>
      <c r="N42" s="396"/>
      <c r="O42" s="369"/>
    </row>
    <row r="43" spans="2:15" ht="17.399999999999999" hidden="1" customHeight="1" outlineLevel="1" x14ac:dyDescent="0.35">
      <c r="B43" s="369"/>
      <c r="C43" s="397"/>
      <c r="D43" s="397"/>
      <c r="E43" s="397"/>
      <c r="F43" s="397"/>
      <c r="G43" s="397"/>
      <c r="H43" s="397"/>
      <c r="I43" s="397"/>
      <c r="J43" s="369"/>
      <c r="L43" s="3" t="s">
        <v>511</v>
      </c>
      <c r="O43" s="369"/>
    </row>
    <row r="44" spans="2:15" ht="17.399999999999999" hidden="1" customHeight="1" outlineLevel="1" x14ac:dyDescent="0.35">
      <c r="B44" s="369"/>
      <c r="J44" s="369"/>
      <c r="K44" s="347" t="s">
        <v>279</v>
      </c>
      <c r="L44" s="594" t="s">
        <v>414</v>
      </c>
      <c r="M44" s="594"/>
      <c r="N44" s="132"/>
      <c r="O44" s="369"/>
    </row>
    <row r="45" spans="2:15" ht="18" hidden="1" customHeight="1" outlineLevel="1" x14ac:dyDescent="0.35">
      <c r="B45" s="369"/>
      <c r="J45" s="369"/>
      <c r="K45" s="241" t="s">
        <v>282</v>
      </c>
      <c r="L45" s="557" t="s">
        <v>347</v>
      </c>
      <c r="M45" s="557"/>
      <c r="N45" s="14"/>
      <c r="O45" s="369"/>
    </row>
    <row r="46" spans="2:15" ht="18" hidden="1" customHeight="1" outlineLevel="1" x14ac:dyDescent="0.35">
      <c r="B46" s="369"/>
      <c r="J46" s="369"/>
      <c r="K46" s="241"/>
      <c r="L46" s="596" t="s">
        <v>383</v>
      </c>
      <c r="M46" s="596"/>
      <c r="N46" s="399"/>
      <c r="O46" s="369"/>
    </row>
    <row r="47" spans="2:15" ht="18" hidden="1" customHeight="1" outlineLevel="1" x14ac:dyDescent="0.35">
      <c r="B47" s="369"/>
      <c r="J47" s="369"/>
      <c r="K47" s="241"/>
      <c r="L47" s="596" t="s">
        <v>342</v>
      </c>
      <c r="M47" s="596"/>
      <c r="N47" s="399"/>
      <c r="O47" s="369"/>
    </row>
    <row r="48" spans="2:15" ht="18" hidden="1" customHeight="1" outlineLevel="1" x14ac:dyDescent="0.35">
      <c r="B48" s="369"/>
      <c r="J48" s="369"/>
      <c r="K48" s="241"/>
      <c r="L48" s="596" t="s">
        <v>343</v>
      </c>
      <c r="M48" s="596"/>
      <c r="N48" s="399"/>
      <c r="O48" s="369"/>
    </row>
    <row r="49" spans="2:15" ht="18" hidden="1" customHeight="1" outlineLevel="1" x14ac:dyDescent="0.35">
      <c r="B49" s="369"/>
      <c r="J49" s="369"/>
      <c r="K49" s="241"/>
      <c r="L49" s="285" t="s">
        <v>344</v>
      </c>
      <c r="M49" s="399"/>
      <c r="N49" s="399"/>
      <c r="O49" s="369"/>
    </row>
    <row r="50" spans="2:15" ht="18" hidden="1" customHeight="1" outlineLevel="1" x14ac:dyDescent="0.35">
      <c r="B50" s="369"/>
      <c r="J50" s="369"/>
      <c r="K50" s="241"/>
      <c r="L50" s="285" t="s">
        <v>345</v>
      </c>
      <c r="M50" s="399"/>
      <c r="N50" s="399"/>
      <c r="O50" s="369"/>
    </row>
    <row r="51" spans="2:15" ht="18" hidden="1" customHeight="1" outlineLevel="1" x14ac:dyDescent="0.35">
      <c r="B51" s="369"/>
      <c r="J51" s="369"/>
      <c r="K51" s="241"/>
      <c r="L51" s="285" t="s">
        <v>346</v>
      </c>
      <c r="M51" s="399"/>
      <c r="N51" s="399"/>
      <c r="O51" s="369"/>
    </row>
    <row r="52" spans="2:15" ht="18" hidden="1" customHeight="1" outlineLevel="1" x14ac:dyDescent="0.35">
      <c r="B52" s="369"/>
      <c r="J52" s="369"/>
      <c r="K52" s="241"/>
      <c r="L52" s="583" t="s">
        <v>331</v>
      </c>
      <c r="M52" s="557"/>
      <c r="N52" s="14"/>
      <c r="O52" s="369"/>
    </row>
    <row r="53" spans="2:15" customFormat="1" ht="18" hidden="1" customHeight="1" outlineLevel="1" x14ac:dyDescent="0.35">
      <c r="B53" s="375"/>
      <c r="J53" s="375"/>
      <c r="K53" s="241" t="s">
        <v>308</v>
      </c>
      <c r="L53" s="345" t="s">
        <v>387</v>
      </c>
      <c r="M53" s="345"/>
      <c r="N53" s="345"/>
      <c r="O53" s="375"/>
    </row>
    <row r="54" spans="2:15" customFormat="1" ht="18" hidden="1" customHeight="1" outlineLevel="1" x14ac:dyDescent="0.35">
      <c r="B54" s="375"/>
      <c r="J54" s="375"/>
      <c r="K54" s="241" t="s">
        <v>309</v>
      </c>
      <c r="L54" s="568" t="s">
        <v>392</v>
      </c>
      <c r="M54" s="568"/>
      <c r="N54" s="352"/>
      <c r="O54" s="375"/>
    </row>
    <row r="55" spans="2:15" customFormat="1" ht="18" hidden="1" customHeight="1" outlineLevel="1" x14ac:dyDescent="0.35">
      <c r="B55" s="375"/>
      <c r="J55" s="375"/>
      <c r="K55" s="241" t="s">
        <v>571</v>
      </c>
      <c r="L55" s="352" t="s">
        <v>332</v>
      </c>
      <c r="M55" s="352"/>
      <c r="N55" s="352"/>
      <c r="O55" s="375"/>
    </row>
    <row r="56" spans="2:15" customFormat="1" ht="18" hidden="1" customHeight="1" outlineLevel="1" x14ac:dyDescent="0.35">
      <c r="B56" s="375"/>
      <c r="J56" s="375"/>
      <c r="K56" s="241" t="s">
        <v>310</v>
      </c>
      <c r="L56" s="579" t="s">
        <v>332</v>
      </c>
      <c r="M56" s="579"/>
      <c r="N56" s="352"/>
      <c r="O56" s="375"/>
    </row>
    <row r="57" spans="2:15" customFormat="1" ht="18" hidden="1" customHeight="1" outlineLevel="1" x14ac:dyDescent="0.35">
      <c r="B57" s="375"/>
      <c r="J57" s="375"/>
      <c r="L57" s="579"/>
      <c r="M57" s="579"/>
      <c r="N57" s="496"/>
      <c r="O57" s="375"/>
    </row>
    <row r="58" spans="2:15" customFormat="1" ht="18" hidden="1" customHeight="1" outlineLevel="1" x14ac:dyDescent="0.35">
      <c r="B58" s="375"/>
      <c r="J58" s="375"/>
      <c r="K58" s="102" t="s">
        <v>388</v>
      </c>
      <c r="L58" s="595" t="s">
        <v>393</v>
      </c>
      <c r="M58" s="595"/>
      <c r="N58" s="496"/>
      <c r="O58" s="375"/>
    </row>
    <row r="59" spans="2:15" customFormat="1" ht="18" hidden="1" customHeight="1" outlineLevel="1" x14ac:dyDescent="0.35">
      <c r="B59" s="375"/>
      <c r="J59" s="375"/>
      <c r="K59" s="584" t="s">
        <v>462</v>
      </c>
      <c r="L59" s="584"/>
      <c r="M59" s="584"/>
      <c r="N59" s="487"/>
      <c r="O59" s="375"/>
    </row>
    <row r="60" spans="2:15" customFormat="1" ht="18" hidden="1" customHeight="1" outlineLevel="1" x14ac:dyDescent="0.35">
      <c r="B60" s="375"/>
      <c r="J60" s="375"/>
      <c r="K60" s="584"/>
      <c r="L60" s="584"/>
      <c r="M60" s="584"/>
      <c r="N60" s="487"/>
      <c r="O60" s="375"/>
    </row>
    <row r="61" spans="2:15" customFormat="1" ht="4" hidden="1" customHeight="1" outlineLevel="1" x14ac:dyDescent="0.35">
      <c r="B61" s="375"/>
      <c r="J61" s="375"/>
      <c r="K61" s="487"/>
      <c r="L61" s="487"/>
      <c r="M61" s="487"/>
      <c r="N61" s="487"/>
      <c r="O61" s="375"/>
    </row>
    <row r="62" spans="2:15" customFormat="1" ht="18" customHeight="1" collapsed="1" x14ac:dyDescent="0.35">
      <c r="B62" s="375"/>
      <c r="C62" s="552" t="s">
        <v>324</v>
      </c>
      <c r="D62" s="552"/>
      <c r="E62" s="552"/>
      <c r="F62" s="552"/>
      <c r="G62" s="552"/>
      <c r="H62" s="552"/>
      <c r="I62" s="552"/>
      <c r="J62" s="369"/>
      <c r="K62" s="552" t="s">
        <v>323</v>
      </c>
      <c r="L62" s="552"/>
      <c r="M62" s="552"/>
      <c r="N62" s="504"/>
      <c r="O62" s="375"/>
    </row>
    <row r="63" spans="2:15" customFormat="1" ht="4" customHeight="1" x14ac:dyDescent="0.35">
      <c r="C63" s="251"/>
      <c r="D63" s="251"/>
      <c r="E63" s="251"/>
      <c r="F63" s="251"/>
      <c r="G63" s="251"/>
      <c r="H63" s="251"/>
      <c r="I63" s="251"/>
      <c r="J63" s="3"/>
      <c r="K63" s="251"/>
      <c r="L63" s="251"/>
      <c r="M63" s="251"/>
      <c r="N63" s="251"/>
    </row>
    <row r="64" spans="2:15" s="1" customFormat="1" ht="18" hidden="1" customHeight="1" outlineLevel="1" x14ac:dyDescent="0.35">
      <c r="B64" s="376"/>
      <c r="C64" s="549" t="s">
        <v>424</v>
      </c>
      <c r="D64" s="549"/>
      <c r="E64" s="549"/>
      <c r="F64" s="549"/>
      <c r="G64" s="549"/>
      <c r="H64" s="549"/>
      <c r="I64" s="549"/>
      <c r="J64" s="549"/>
      <c r="K64" s="549"/>
      <c r="L64" s="549"/>
      <c r="M64" s="549"/>
      <c r="N64" s="506"/>
      <c r="O64" s="376"/>
    </row>
    <row r="65" spans="2:15" customFormat="1" ht="18" hidden="1" customHeight="1" outlineLevel="1" x14ac:dyDescent="0.35">
      <c r="B65" s="377"/>
      <c r="C65" t="s">
        <v>425</v>
      </c>
      <c r="K65" s="102"/>
      <c r="L65" s="383"/>
      <c r="M65" s="383"/>
      <c r="N65" s="383"/>
      <c r="O65" s="377"/>
    </row>
    <row r="66" spans="2:15" customFormat="1" ht="18" hidden="1" customHeight="1" outlineLevel="1" x14ac:dyDescent="0.35">
      <c r="B66" s="377"/>
      <c r="C66" t="s">
        <v>427</v>
      </c>
      <c r="K66" s="102"/>
      <c r="L66" s="383"/>
      <c r="M66" s="383"/>
      <c r="N66" s="383"/>
      <c r="O66" s="377"/>
    </row>
    <row r="67" spans="2:15" customFormat="1" ht="18" hidden="1" customHeight="1" outlineLevel="1" x14ac:dyDescent="0.35">
      <c r="B67" s="377"/>
      <c r="C67" s="384" t="s">
        <v>429</v>
      </c>
      <c r="K67" s="102"/>
      <c r="L67" s="383"/>
      <c r="M67" s="383"/>
      <c r="N67" s="383"/>
      <c r="O67" s="377"/>
    </row>
    <row r="68" spans="2:15" customFormat="1" ht="18" hidden="1" customHeight="1" outlineLevel="1" x14ac:dyDescent="0.35">
      <c r="B68" s="377"/>
      <c r="C68" t="s">
        <v>426</v>
      </c>
      <c r="K68" s="590" t="s">
        <v>463</v>
      </c>
      <c r="L68" s="590"/>
      <c r="M68" s="590"/>
      <c r="N68" s="494"/>
      <c r="O68" s="377"/>
    </row>
    <row r="69" spans="2:15" customFormat="1" ht="18" hidden="1" customHeight="1" outlineLevel="1" x14ac:dyDescent="0.35">
      <c r="B69" s="377"/>
      <c r="C69" s="384" t="s">
        <v>428</v>
      </c>
      <c r="K69" s="590"/>
      <c r="L69" s="590"/>
      <c r="M69" s="590"/>
      <c r="N69" s="494"/>
      <c r="O69" s="377"/>
    </row>
    <row r="70" spans="2:15" customFormat="1" ht="18" customHeight="1" collapsed="1" x14ac:dyDescent="0.35">
      <c r="B70" s="377"/>
      <c r="C70" s="549" t="s">
        <v>424</v>
      </c>
      <c r="D70" s="549"/>
      <c r="E70" s="549"/>
      <c r="F70" s="549"/>
      <c r="G70" s="549"/>
      <c r="H70" s="549"/>
      <c r="I70" s="549"/>
      <c r="J70" s="549"/>
      <c r="K70" s="549"/>
      <c r="L70" s="549"/>
      <c r="M70" s="549"/>
      <c r="N70" s="506"/>
      <c r="O70" s="377"/>
    </row>
    <row r="71" spans="2:15" customFormat="1" ht="4" customHeight="1" x14ac:dyDescent="0.35">
      <c r="C71" s="251"/>
      <c r="D71" s="251"/>
      <c r="E71" s="251"/>
      <c r="F71" s="251"/>
      <c r="G71" s="251"/>
      <c r="H71" s="251"/>
      <c r="I71" s="251"/>
      <c r="J71" s="251"/>
      <c r="K71" s="251"/>
      <c r="L71" s="251"/>
      <c r="M71" s="251"/>
      <c r="N71" s="251"/>
    </row>
    <row r="72" spans="2:15" s="1" customFormat="1" ht="18" hidden="1" customHeight="1" outlineLevel="1" x14ac:dyDescent="0.35">
      <c r="B72" s="376"/>
      <c r="C72" s="549" t="s">
        <v>261</v>
      </c>
      <c r="D72" s="549"/>
      <c r="E72" s="549"/>
      <c r="F72" s="549"/>
      <c r="G72" s="549"/>
      <c r="H72" s="549"/>
      <c r="I72" s="549"/>
      <c r="J72" s="376"/>
      <c r="K72" s="549" t="s">
        <v>284</v>
      </c>
      <c r="L72" s="549"/>
      <c r="M72" s="549"/>
      <c r="N72" s="506"/>
      <c r="O72" s="376"/>
    </row>
    <row r="73" spans="2:15" customFormat="1" ht="18" hidden="1" customHeight="1" outlineLevel="1" x14ac:dyDescent="0.35">
      <c r="B73" s="377"/>
      <c r="C73" s="65" t="s">
        <v>430</v>
      </c>
      <c r="J73" s="377"/>
      <c r="K73" s="558" t="s">
        <v>305</v>
      </c>
      <c r="L73" s="558"/>
      <c r="M73" s="558"/>
      <c r="N73" s="396"/>
      <c r="O73" s="377"/>
    </row>
    <row r="74" spans="2:15" customFormat="1" ht="18" hidden="1" customHeight="1" outlineLevel="1" x14ac:dyDescent="0.35">
      <c r="B74" s="377"/>
      <c r="C74" s="568" t="s">
        <v>420</v>
      </c>
      <c r="D74" s="568"/>
      <c r="E74" s="568"/>
      <c r="F74" s="568"/>
      <c r="G74" s="568"/>
      <c r="H74" s="568"/>
      <c r="I74" s="568"/>
      <c r="J74" s="377"/>
      <c r="K74" s="558"/>
      <c r="L74" s="558"/>
      <c r="M74" s="558"/>
      <c r="N74" s="396"/>
      <c r="O74" s="377"/>
    </row>
    <row r="75" spans="2:15" customFormat="1" ht="18" hidden="1" customHeight="1" outlineLevel="1" x14ac:dyDescent="0.35">
      <c r="B75" s="377"/>
      <c r="C75" s="569" t="s">
        <v>532</v>
      </c>
      <c r="D75" s="569"/>
      <c r="E75" s="569"/>
      <c r="F75" s="569"/>
      <c r="G75" s="569"/>
      <c r="H75" s="569"/>
      <c r="I75" s="569"/>
      <c r="J75" s="377"/>
      <c r="K75" s="558"/>
      <c r="L75" s="558"/>
      <c r="M75" s="558"/>
      <c r="N75" s="396"/>
      <c r="O75" s="540"/>
    </row>
    <row r="76" spans="2:15" customFormat="1" ht="18" hidden="1" customHeight="1" outlineLevel="1" x14ac:dyDescent="0.35">
      <c r="B76" s="377"/>
      <c r="C76" s="569"/>
      <c r="D76" s="569"/>
      <c r="E76" s="569"/>
      <c r="F76" s="569"/>
      <c r="G76" s="569"/>
      <c r="H76" s="569"/>
      <c r="I76" s="569"/>
      <c r="J76" s="377"/>
      <c r="K76" s="268" t="s">
        <v>278</v>
      </c>
      <c r="L76" s="558" t="s">
        <v>536</v>
      </c>
      <c r="M76" s="558"/>
      <c r="O76" s="540"/>
    </row>
    <row r="77" spans="2:15" customFormat="1" ht="18" hidden="1" customHeight="1" outlineLevel="1" x14ac:dyDescent="0.35">
      <c r="B77" s="377"/>
      <c r="C77" s="569" t="s">
        <v>286</v>
      </c>
      <c r="D77" s="569"/>
      <c r="E77" s="569"/>
      <c r="F77" s="569"/>
      <c r="G77" s="569"/>
      <c r="H77" s="569"/>
      <c r="I77" s="569"/>
      <c r="J77" s="377"/>
      <c r="K77" s="268" t="s">
        <v>279</v>
      </c>
      <c r="L77" s="597" t="s">
        <v>537</v>
      </c>
      <c r="M77" s="597"/>
      <c r="O77" s="540"/>
    </row>
    <row r="78" spans="2:15" customFormat="1" ht="18" hidden="1" customHeight="1" outlineLevel="1" x14ac:dyDescent="0.35">
      <c r="B78" s="377"/>
      <c r="C78" s="569"/>
      <c r="D78" s="569"/>
      <c r="E78" s="569"/>
      <c r="F78" s="569"/>
      <c r="G78" s="569"/>
      <c r="H78" s="569"/>
      <c r="I78" s="569"/>
      <c r="J78" s="377"/>
      <c r="L78" s="102" t="s">
        <v>433</v>
      </c>
      <c r="O78" s="540"/>
    </row>
    <row r="79" spans="2:15" customFormat="1" ht="18" hidden="1" customHeight="1" outlineLevel="1" x14ac:dyDescent="0.35">
      <c r="B79" s="377"/>
      <c r="C79" s="561" t="s">
        <v>431</v>
      </c>
      <c r="D79" s="561"/>
      <c r="E79" s="561"/>
      <c r="F79" s="561"/>
      <c r="G79" s="561"/>
      <c r="H79" s="561"/>
      <c r="I79" s="561"/>
      <c r="J79" s="377"/>
      <c r="L79" t="s">
        <v>307</v>
      </c>
      <c r="O79" s="540"/>
    </row>
    <row r="80" spans="2:15" customFormat="1" ht="22.25" hidden="1" customHeight="1" outlineLevel="1" x14ac:dyDescent="0.35">
      <c r="B80" s="377"/>
      <c r="C80" s="561"/>
      <c r="D80" s="561"/>
      <c r="E80" s="561"/>
      <c r="F80" s="561"/>
      <c r="G80" s="561"/>
      <c r="H80" s="561"/>
      <c r="I80" s="561"/>
      <c r="J80" s="377"/>
      <c r="K80" s="102"/>
      <c r="L80" s="385" t="s">
        <v>306</v>
      </c>
      <c r="O80" s="540"/>
    </row>
    <row r="81" spans="2:15" customFormat="1" ht="22.25" hidden="1" customHeight="1" outlineLevel="1" x14ac:dyDescent="0.35">
      <c r="B81" s="377"/>
      <c r="C81" s="561"/>
      <c r="D81" s="561"/>
      <c r="E81" s="561"/>
      <c r="F81" s="561"/>
      <c r="G81" s="561"/>
      <c r="H81" s="561"/>
      <c r="I81" s="561"/>
      <c r="J81" s="377"/>
      <c r="K81" s="102"/>
      <c r="L81" s="1" t="s">
        <v>434</v>
      </c>
      <c r="O81" s="540"/>
    </row>
    <row r="82" spans="2:15" customFormat="1" ht="22.25" hidden="1" customHeight="1" outlineLevel="1" x14ac:dyDescent="0.35">
      <c r="B82" s="377"/>
      <c r="C82" s="550" t="s">
        <v>421</v>
      </c>
      <c r="D82" s="550"/>
      <c r="E82" s="550"/>
      <c r="F82" s="550"/>
      <c r="G82" s="550"/>
      <c r="H82" s="550"/>
      <c r="I82" s="550"/>
      <c r="J82" s="377"/>
      <c r="K82" s="102"/>
      <c r="L82" s="519" t="s">
        <v>577</v>
      </c>
      <c r="O82" s="540"/>
    </row>
    <row r="83" spans="2:15" customFormat="1" ht="22.25" hidden="1" customHeight="1" outlineLevel="1" x14ac:dyDescent="0.35">
      <c r="B83" s="377"/>
      <c r="C83" s="562" t="s">
        <v>272</v>
      </c>
      <c r="D83" s="562"/>
      <c r="E83" s="562"/>
      <c r="F83" s="562"/>
      <c r="G83" s="562"/>
      <c r="H83" s="562"/>
      <c r="I83" s="562"/>
      <c r="J83" s="377"/>
      <c r="K83" s="542" t="s">
        <v>578</v>
      </c>
      <c r="L83" s="581" t="s">
        <v>580</v>
      </c>
      <c r="M83" s="581"/>
      <c r="O83" s="540"/>
    </row>
    <row r="84" spans="2:15" s="102" customFormat="1" ht="3.65" hidden="1" customHeight="1" outlineLevel="1" x14ac:dyDescent="0.35">
      <c r="B84" s="518"/>
      <c r="C84" s="578" t="s">
        <v>273</v>
      </c>
      <c r="D84" s="578"/>
      <c r="E84" s="578"/>
      <c r="F84" s="578"/>
      <c r="G84" s="578"/>
      <c r="H84" s="578"/>
      <c r="I84" s="578"/>
      <c r="J84" s="518"/>
      <c r="K84" s="541"/>
      <c r="N84" s="519"/>
      <c r="O84" s="518"/>
    </row>
    <row r="85" spans="2:15" s="102" customFormat="1" ht="18" hidden="1" customHeight="1" outlineLevel="1" x14ac:dyDescent="0.35">
      <c r="B85" s="518"/>
      <c r="C85" s="562" t="s">
        <v>274</v>
      </c>
      <c r="D85" s="562"/>
      <c r="E85" s="562"/>
      <c r="F85" s="562"/>
      <c r="G85" s="562"/>
      <c r="H85" s="562"/>
      <c r="I85" s="562"/>
      <c r="J85" s="518"/>
      <c r="K85" s="541"/>
      <c r="L85" s="559" t="s">
        <v>579</v>
      </c>
      <c r="M85" s="559"/>
      <c r="N85" s="519"/>
      <c r="O85" s="518"/>
    </row>
    <row r="86" spans="2:15" s="102" customFormat="1" ht="18" hidden="1" customHeight="1" outlineLevel="1" x14ac:dyDescent="0.35">
      <c r="B86" s="518"/>
      <c r="C86" s="611" t="s">
        <v>535</v>
      </c>
      <c r="D86" s="611"/>
      <c r="E86" s="611"/>
      <c r="F86" s="611"/>
      <c r="G86" s="611"/>
      <c r="H86" s="611"/>
      <c r="I86" s="611"/>
      <c r="J86" s="518"/>
      <c r="K86" s="541"/>
      <c r="L86" s="560" t="s">
        <v>581</v>
      </c>
      <c r="M86" s="560"/>
      <c r="N86" s="519"/>
      <c r="O86" s="518"/>
    </row>
    <row r="87" spans="2:15" s="102" customFormat="1" ht="18" hidden="1" customHeight="1" outlineLevel="1" x14ac:dyDescent="0.35">
      <c r="B87" s="518"/>
      <c r="C87" s="550" t="s">
        <v>533</v>
      </c>
      <c r="D87" s="550"/>
      <c r="E87" s="550"/>
      <c r="F87" s="550"/>
      <c r="G87" s="550"/>
      <c r="H87" s="550"/>
      <c r="I87" s="550"/>
      <c r="J87" s="518"/>
      <c r="K87" s="102" t="s">
        <v>282</v>
      </c>
      <c r="L87" s="568" t="s">
        <v>435</v>
      </c>
      <c r="M87" s="568"/>
      <c r="N87" s="519"/>
      <c r="O87" s="518"/>
    </row>
    <row r="88" spans="2:15" customFormat="1" ht="16.75" hidden="1" customHeight="1" outlineLevel="1" x14ac:dyDescent="0.35">
      <c r="B88" s="377"/>
      <c r="C88" s="577" t="s">
        <v>534</v>
      </c>
      <c r="D88" s="577"/>
      <c r="E88" s="577"/>
      <c r="F88" s="577"/>
      <c r="G88" s="577"/>
      <c r="H88" s="577"/>
      <c r="I88" s="577"/>
      <c r="J88" s="377"/>
      <c r="K88" s="241" t="s">
        <v>308</v>
      </c>
      <c r="L88" s="568" t="s">
        <v>438</v>
      </c>
      <c r="M88" s="568"/>
      <c r="N88" s="352"/>
      <c r="O88" s="377"/>
    </row>
    <row r="89" spans="2:15" customFormat="1" ht="18" hidden="1" customHeight="1" outlineLevel="1" x14ac:dyDescent="0.35">
      <c r="B89" s="377"/>
      <c r="C89" s="578" t="s">
        <v>275</v>
      </c>
      <c r="D89" s="578"/>
      <c r="E89" s="578"/>
      <c r="F89" s="578"/>
      <c r="G89" s="578"/>
      <c r="H89" s="578"/>
      <c r="I89" s="578"/>
      <c r="J89" s="377"/>
      <c r="L89" s="564" t="s">
        <v>436</v>
      </c>
      <c r="M89" s="564"/>
      <c r="N89" s="352"/>
      <c r="O89" s="377"/>
    </row>
    <row r="90" spans="2:15" customFormat="1" ht="18" hidden="1" customHeight="1" outlineLevel="1" x14ac:dyDescent="0.35">
      <c r="B90" s="377"/>
      <c r="C90" s="562" t="s">
        <v>295</v>
      </c>
      <c r="D90" s="562"/>
      <c r="E90" s="562"/>
      <c r="F90" s="562"/>
      <c r="G90" s="562"/>
      <c r="H90" s="562"/>
      <c r="I90" s="562"/>
      <c r="J90" s="377"/>
      <c r="K90" s="268"/>
      <c r="L90" s="571" t="s">
        <v>437</v>
      </c>
      <c r="M90" s="571"/>
      <c r="N90" s="498"/>
      <c r="O90" s="377"/>
    </row>
    <row r="91" spans="2:15" customFormat="1" ht="18" hidden="1" customHeight="1" outlineLevel="1" x14ac:dyDescent="0.35">
      <c r="B91" s="377"/>
      <c r="C91" s="550" t="s">
        <v>296</v>
      </c>
      <c r="D91" s="550"/>
      <c r="E91" s="550"/>
      <c r="F91" s="550"/>
      <c r="G91" s="550"/>
      <c r="H91" s="550"/>
      <c r="I91" s="550"/>
      <c r="J91" s="377"/>
      <c r="K91" s="102" t="s">
        <v>309</v>
      </c>
      <c r="L91" s="102" t="s">
        <v>443</v>
      </c>
      <c r="N91" s="501"/>
      <c r="O91" s="377"/>
    </row>
    <row r="92" spans="2:15" customFormat="1" ht="18" hidden="1" customHeight="1" outlineLevel="1" x14ac:dyDescent="0.35">
      <c r="B92" s="377"/>
      <c r="C92" s="619" t="s">
        <v>422</v>
      </c>
      <c r="D92" s="619"/>
      <c r="E92" s="619"/>
      <c r="F92" s="619"/>
      <c r="G92" s="619"/>
      <c r="H92" s="619"/>
      <c r="I92" s="619"/>
      <c r="J92" s="377"/>
      <c r="L92" s="565" t="s">
        <v>440</v>
      </c>
      <c r="M92" s="565"/>
      <c r="O92" s="377"/>
    </row>
    <row r="93" spans="2:15" customFormat="1" ht="18" hidden="1" customHeight="1" outlineLevel="1" x14ac:dyDescent="0.35">
      <c r="B93" s="377"/>
      <c r="C93" s="619"/>
      <c r="D93" s="619"/>
      <c r="E93" s="619"/>
      <c r="F93" s="619"/>
      <c r="G93" s="619"/>
      <c r="H93" s="619"/>
      <c r="I93" s="619"/>
      <c r="J93" s="377"/>
      <c r="K93" s="268"/>
      <c r="L93" s="618" t="s">
        <v>439</v>
      </c>
      <c r="M93" s="618"/>
      <c r="N93" s="400"/>
      <c r="O93" s="377"/>
    </row>
    <row r="94" spans="2:15" customFormat="1" ht="18" hidden="1" customHeight="1" outlineLevel="1" x14ac:dyDescent="0.35">
      <c r="B94" s="377"/>
      <c r="C94" s="102" t="s">
        <v>297</v>
      </c>
      <c r="D94" s="102"/>
      <c r="E94" s="102"/>
      <c r="F94" s="102" t="s">
        <v>423</v>
      </c>
      <c r="G94" s="102"/>
      <c r="H94" s="102"/>
      <c r="I94" s="102"/>
      <c r="J94" s="377"/>
      <c r="L94" s="618"/>
      <c r="M94" s="618"/>
      <c r="N94" s="499"/>
      <c r="O94" s="377"/>
    </row>
    <row r="95" spans="2:15" customFormat="1" ht="18" hidden="1" customHeight="1" outlineLevel="1" x14ac:dyDescent="0.35">
      <c r="B95" s="377"/>
      <c r="C95" t="s">
        <v>251</v>
      </c>
      <c r="D95" s="295">
        <v>160</v>
      </c>
      <c r="F95" t="s">
        <v>255</v>
      </c>
      <c r="G95" s="296">
        <f>D99</f>
        <v>274.32</v>
      </c>
      <c r="J95" s="377"/>
      <c r="L95" s="618"/>
      <c r="M95" s="618"/>
      <c r="N95" s="499"/>
      <c r="O95" s="377"/>
    </row>
    <row r="96" spans="2:15" customFormat="1" ht="18" hidden="1" customHeight="1" outlineLevel="1" x14ac:dyDescent="0.35">
      <c r="B96" s="377"/>
      <c r="C96" t="s">
        <v>252</v>
      </c>
      <c r="D96" s="295">
        <v>105</v>
      </c>
      <c r="F96" t="s">
        <v>253</v>
      </c>
      <c r="G96" s="297" t="s">
        <v>300</v>
      </c>
      <c r="H96" t="s">
        <v>260</v>
      </c>
      <c r="J96" s="377"/>
      <c r="L96" s="620" t="s">
        <v>441</v>
      </c>
      <c r="M96" s="620"/>
      <c r="N96" s="499"/>
      <c r="O96" s="377"/>
    </row>
    <row r="97" spans="2:15" customFormat="1" ht="18" hidden="1" customHeight="1" outlineLevel="1" x14ac:dyDescent="0.35">
      <c r="B97" s="377"/>
      <c r="C97" t="s">
        <v>254</v>
      </c>
      <c r="D97" s="298">
        <f>D95+D96</f>
        <v>265</v>
      </c>
      <c r="F97" s="102" t="s">
        <v>259</v>
      </c>
      <c r="G97" s="299" t="s">
        <v>301</v>
      </c>
      <c r="J97" s="377"/>
      <c r="L97" s="620"/>
      <c r="M97" s="620"/>
      <c r="N97" s="500"/>
      <c r="O97" s="377"/>
    </row>
    <row r="98" spans="2:15" customFormat="1" ht="18" hidden="1" customHeight="1" outlineLevel="1" x14ac:dyDescent="0.35">
      <c r="B98" s="377"/>
      <c r="C98" t="s">
        <v>253</v>
      </c>
      <c r="D98" s="300" t="s">
        <v>299</v>
      </c>
      <c r="E98" t="s">
        <v>298</v>
      </c>
      <c r="F98" t="s">
        <v>256</v>
      </c>
      <c r="G98" s="265" t="s">
        <v>258</v>
      </c>
      <c r="J98" s="377"/>
      <c r="L98" s="618" t="s">
        <v>447</v>
      </c>
      <c r="M98" s="618"/>
      <c r="N98" s="500"/>
      <c r="O98" s="377"/>
    </row>
    <row r="99" spans="2:15" customFormat="1" ht="18" hidden="1" customHeight="1" outlineLevel="1" x14ac:dyDescent="0.35">
      <c r="B99" s="377"/>
      <c r="C99" s="102" t="s">
        <v>255</v>
      </c>
      <c r="D99" s="301">
        <v>274.32</v>
      </c>
      <c r="F99" t="s">
        <v>257</v>
      </c>
      <c r="G99" s="265" t="s">
        <v>302</v>
      </c>
      <c r="J99" s="377"/>
      <c r="K99" s="268"/>
      <c r="L99" s="618"/>
      <c r="M99" s="618"/>
      <c r="N99" s="499"/>
      <c r="O99" s="377"/>
    </row>
    <row r="100" spans="2:15" customFormat="1" ht="18" hidden="1" customHeight="1" outlineLevel="1" x14ac:dyDescent="0.35">
      <c r="B100" s="377"/>
      <c r="F100" t="s">
        <v>254</v>
      </c>
      <c r="G100" s="267" t="s">
        <v>303</v>
      </c>
      <c r="H100" t="s">
        <v>338</v>
      </c>
      <c r="J100" s="377"/>
      <c r="L100" s="400" t="s">
        <v>449</v>
      </c>
      <c r="N100" s="499"/>
      <c r="O100" s="377"/>
    </row>
    <row r="101" spans="2:15" customFormat="1" ht="18" hidden="1" customHeight="1" outlineLevel="1" x14ac:dyDescent="0.35">
      <c r="B101" s="377"/>
      <c r="F101" s="102" t="s">
        <v>19</v>
      </c>
      <c r="G101" s="266">
        <v>155</v>
      </c>
      <c r="J101" s="377"/>
      <c r="L101" s="386" t="s">
        <v>450</v>
      </c>
      <c r="O101" s="377"/>
    </row>
    <row r="102" spans="2:15" customFormat="1" ht="18" hidden="1" customHeight="1" outlineLevel="1" x14ac:dyDescent="0.35">
      <c r="B102" s="377"/>
      <c r="C102" s="368"/>
      <c r="D102" s="368"/>
      <c r="E102" s="368"/>
      <c r="F102" s="368"/>
      <c r="G102" s="368"/>
      <c r="H102" s="368"/>
      <c r="I102" s="368"/>
      <c r="J102" s="377"/>
      <c r="L102" s="622" t="s">
        <v>451</v>
      </c>
      <c r="M102" s="622"/>
      <c r="O102" s="377"/>
    </row>
    <row r="103" spans="2:15" customFormat="1" ht="18" hidden="1" customHeight="1" outlineLevel="1" x14ac:dyDescent="0.35">
      <c r="B103" s="377"/>
      <c r="C103" s="368"/>
      <c r="D103" s="368"/>
      <c r="E103" s="368"/>
      <c r="F103" s="368"/>
      <c r="G103" s="368"/>
      <c r="H103" s="368"/>
      <c r="I103" s="368"/>
      <c r="J103" s="377"/>
      <c r="L103" s="622"/>
      <c r="M103" s="622"/>
      <c r="N103" s="507"/>
      <c r="O103" s="377"/>
    </row>
    <row r="104" spans="2:15" customFormat="1" ht="18" hidden="1" customHeight="1" outlineLevel="1" x14ac:dyDescent="0.35">
      <c r="B104" s="377"/>
      <c r="C104" s="368"/>
      <c r="D104" s="368"/>
      <c r="E104" s="368"/>
      <c r="F104" s="368"/>
      <c r="G104" s="368"/>
      <c r="H104" s="368"/>
      <c r="I104" s="368"/>
      <c r="J104" s="377"/>
      <c r="L104" s="386" t="s">
        <v>452</v>
      </c>
      <c r="N104" s="507"/>
      <c r="O104" s="377"/>
    </row>
    <row r="105" spans="2:15" customFormat="1" ht="18" hidden="1" customHeight="1" outlineLevel="1" x14ac:dyDescent="0.35">
      <c r="B105" s="377"/>
      <c r="C105" s="368"/>
      <c r="D105" s="368"/>
      <c r="E105" s="368"/>
      <c r="F105" s="368"/>
      <c r="G105" s="368"/>
      <c r="H105" s="368"/>
      <c r="I105" s="368"/>
      <c r="J105" s="377"/>
      <c r="K105" s="268" t="s">
        <v>310</v>
      </c>
      <c r="L105" s="582" t="s">
        <v>512</v>
      </c>
      <c r="M105" s="582"/>
      <c r="O105" s="377"/>
    </row>
    <row r="106" spans="2:15" customFormat="1" ht="18" hidden="1" customHeight="1" outlineLevel="1" x14ac:dyDescent="0.35">
      <c r="B106" s="377"/>
      <c r="C106" s="368"/>
      <c r="D106" s="368"/>
      <c r="E106" s="368"/>
      <c r="F106" s="368"/>
      <c r="G106" s="368"/>
      <c r="H106" s="368"/>
      <c r="I106" s="368"/>
      <c r="J106" s="377"/>
      <c r="L106" s="582"/>
      <c r="M106" s="582"/>
      <c r="N106" s="99"/>
      <c r="O106" s="377"/>
    </row>
    <row r="107" spans="2:15" customFormat="1" ht="18" hidden="1" customHeight="1" outlineLevel="1" x14ac:dyDescent="0.35">
      <c r="B107" s="377"/>
      <c r="C107" s="368"/>
      <c r="D107" s="368"/>
      <c r="E107" s="368"/>
      <c r="F107" s="368"/>
      <c r="G107" s="368"/>
      <c r="H107" s="368"/>
      <c r="I107" s="368"/>
      <c r="J107" s="377"/>
      <c r="L107" s="582"/>
      <c r="M107" s="582"/>
      <c r="N107" s="99"/>
      <c r="O107" s="377"/>
    </row>
    <row r="108" spans="2:15" customFormat="1" ht="18" hidden="1" customHeight="1" outlineLevel="1" x14ac:dyDescent="0.35">
      <c r="B108" s="377"/>
      <c r="C108" s="368"/>
      <c r="D108" s="368"/>
      <c r="E108" s="368"/>
      <c r="F108" s="368"/>
      <c r="G108" s="368"/>
      <c r="H108" s="368"/>
      <c r="I108" s="368"/>
      <c r="J108" s="377"/>
      <c r="L108" s="582"/>
      <c r="M108" s="582"/>
      <c r="N108" s="99"/>
      <c r="O108" s="377"/>
    </row>
    <row r="109" spans="2:15" customFormat="1" ht="18" hidden="1" customHeight="1" outlineLevel="1" x14ac:dyDescent="0.35">
      <c r="B109" s="377"/>
      <c r="C109" s="368"/>
      <c r="D109" s="368"/>
      <c r="E109" s="368"/>
      <c r="F109" s="368"/>
      <c r="G109" s="368"/>
      <c r="H109" s="368"/>
      <c r="I109" s="368"/>
      <c r="J109" s="377"/>
      <c r="K109" s="563" t="s">
        <v>464</v>
      </c>
      <c r="L109" s="563"/>
      <c r="M109" s="563"/>
      <c r="N109" s="563"/>
      <c r="O109" s="377"/>
    </row>
    <row r="110" spans="2:15" customFormat="1" ht="18" customHeight="1" collapsed="1" x14ac:dyDescent="0.35">
      <c r="B110" s="377"/>
      <c r="C110" s="549" t="s">
        <v>261</v>
      </c>
      <c r="D110" s="549"/>
      <c r="E110" s="549"/>
      <c r="F110" s="549"/>
      <c r="G110" s="549"/>
      <c r="H110" s="549"/>
      <c r="I110" s="549"/>
      <c r="J110" s="376"/>
      <c r="K110" s="549" t="s">
        <v>284</v>
      </c>
      <c r="L110" s="549"/>
      <c r="M110" s="549"/>
      <c r="N110" s="506"/>
      <c r="O110" s="377"/>
    </row>
    <row r="111" spans="2:15" customFormat="1" ht="4" customHeight="1" x14ac:dyDescent="0.35">
      <c r="C111" s="251"/>
      <c r="D111" s="251"/>
      <c r="E111" s="251"/>
      <c r="F111" s="251"/>
      <c r="G111" s="251"/>
      <c r="H111" s="251"/>
      <c r="I111" s="251"/>
      <c r="J111" s="1"/>
      <c r="K111" s="251"/>
      <c r="L111" s="251"/>
      <c r="M111" s="251"/>
      <c r="N111" s="251"/>
    </row>
    <row r="112" spans="2:15" s="1" customFormat="1" ht="18" hidden="1" customHeight="1" outlineLevel="1" x14ac:dyDescent="0.35">
      <c r="B112" s="376"/>
      <c r="C112" s="549" t="s">
        <v>322</v>
      </c>
      <c r="D112" s="549"/>
      <c r="E112" s="549"/>
      <c r="F112" s="549"/>
      <c r="G112" s="549"/>
      <c r="H112" s="549"/>
      <c r="I112" s="549"/>
      <c r="J112" s="376"/>
      <c r="K112" s="549" t="s">
        <v>311</v>
      </c>
      <c r="L112" s="549"/>
      <c r="M112" s="549"/>
      <c r="N112" s="506"/>
      <c r="O112" s="376"/>
    </row>
    <row r="113" spans="2:15" customFormat="1" ht="18" hidden="1" customHeight="1" outlineLevel="1" x14ac:dyDescent="0.35">
      <c r="B113" s="377"/>
      <c r="C113" s="568" t="s">
        <v>312</v>
      </c>
      <c r="D113" s="568"/>
      <c r="E113" s="568"/>
      <c r="F113" s="568"/>
      <c r="G113" s="568"/>
      <c r="H113" s="568"/>
      <c r="I113" s="568"/>
      <c r="J113" s="377"/>
      <c r="K113" s="269" t="s">
        <v>278</v>
      </c>
      <c r="L113" s="561" t="s">
        <v>320</v>
      </c>
      <c r="M113" s="561"/>
      <c r="N113" s="394"/>
      <c r="O113" s="377"/>
    </row>
    <row r="114" spans="2:15" customFormat="1" ht="18" hidden="1" customHeight="1" outlineLevel="1" x14ac:dyDescent="0.35">
      <c r="B114" s="377"/>
      <c r="C114" s="568"/>
      <c r="D114" s="568"/>
      <c r="E114" s="568"/>
      <c r="F114" s="568"/>
      <c r="G114" s="568"/>
      <c r="H114" s="568"/>
      <c r="I114" s="568"/>
      <c r="J114" s="377"/>
      <c r="K114" s="269"/>
      <c r="L114" s="561"/>
      <c r="M114" s="561"/>
      <c r="N114" s="394"/>
      <c r="O114" s="377"/>
    </row>
    <row r="115" spans="2:15" customFormat="1" ht="18" hidden="1" customHeight="1" outlineLevel="1" x14ac:dyDescent="0.35">
      <c r="B115" s="377"/>
      <c r="C115" s="570" t="s">
        <v>456</v>
      </c>
      <c r="D115" s="568"/>
      <c r="E115" s="568"/>
      <c r="F115" s="568"/>
      <c r="G115" s="568"/>
      <c r="H115" s="568"/>
      <c r="I115" s="568"/>
      <c r="J115" s="377"/>
      <c r="K115" s="269" t="s">
        <v>279</v>
      </c>
      <c r="L115" s="561" t="s">
        <v>321</v>
      </c>
      <c r="M115" s="561"/>
      <c r="N115" s="394"/>
      <c r="O115" s="377"/>
    </row>
    <row r="116" spans="2:15" customFormat="1" ht="18" hidden="1" customHeight="1" outlineLevel="1" x14ac:dyDescent="0.35">
      <c r="B116" s="377"/>
      <c r="D116" t="s">
        <v>313</v>
      </c>
      <c r="J116" s="377"/>
      <c r="K116" s="268"/>
      <c r="L116" s="561"/>
      <c r="M116" s="561"/>
      <c r="N116" s="394"/>
      <c r="O116" s="377"/>
    </row>
    <row r="117" spans="2:15" customFormat="1" ht="18" hidden="1" customHeight="1" outlineLevel="1" x14ac:dyDescent="0.35">
      <c r="B117" s="377"/>
      <c r="D117" t="s">
        <v>314</v>
      </c>
      <c r="J117" s="377"/>
      <c r="L117" s="561" t="s">
        <v>465</v>
      </c>
      <c r="M117" s="561"/>
      <c r="N117" s="394"/>
      <c r="O117" s="377"/>
    </row>
    <row r="118" spans="2:15" customFormat="1" ht="18" hidden="1" customHeight="1" outlineLevel="1" x14ac:dyDescent="0.35">
      <c r="B118" s="377"/>
      <c r="D118" t="s">
        <v>315</v>
      </c>
      <c r="J118" s="377"/>
      <c r="L118" s="561"/>
      <c r="M118" s="561"/>
      <c r="N118" s="394"/>
      <c r="O118" s="377"/>
    </row>
    <row r="119" spans="2:15" customFormat="1" ht="18" hidden="1" customHeight="1" outlineLevel="1" x14ac:dyDescent="0.35">
      <c r="B119" s="377"/>
      <c r="D119" t="s">
        <v>316</v>
      </c>
      <c r="J119" s="377"/>
      <c r="O119" s="377"/>
    </row>
    <row r="120" spans="2:15" customFormat="1" ht="18" hidden="1" customHeight="1" outlineLevel="1" x14ac:dyDescent="0.35">
      <c r="B120" s="377"/>
      <c r="D120" t="s">
        <v>317</v>
      </c>
      <c r="J120" s="377"/>
      <c r="O120" s="377"/>
    </row>
    <row r="121" spans="2:15" customFormat="1" ht="18" hidden="1" customHeight="1" outlineLevel="1" x14ac:dyDescent="0.35">
      <c r="B121" s="377"/>
      <c r="C121" s="568" t="s">
        <v>457</v>
      </c>
      <c r="D121" s="568"/>
      <c r="E121" s="568"/>
      <c r="F121" s="568"/>
      <c r="G121" s="568"/>
      <c r="H121" s="568"/>
      <c r="I121" s="568"/>
      <c r="J121" s="377"/>
      <c r="N121" s="495"/>
      <c r="O121" s="377"/>
    </row>
    <row r="122" spans="2:15" customFormat="1" ht="18" hidden="1" customHeight="1" outlineLevel="1" x14ac:dyDescent="0.35">
      <c r="B122" s="377"/>
      <c r="C122" s="568"/>
      <c r="D122" s="568"/>
      <c r="E122" s="568"/>
      <c r="F122" s="568"/>
      <c r="G122" s="568"/>
      <c r="H122" s="568"/>
      <c r="I122" s="568"/>
      <c r="J122" s="377"/>
      <c r="O122" s="377"/>
    </row>
    <row r="123" spans="2:15" customFormat="1" ht="18" hidden="1" customHeight="1" outlineLevel="1" x14ac:dyDescent="0.35">
      <c r="B123" s="377"/>
      <c r="C123" s="561" t="s">
        <v>458</v>
      </c>
      <c r="D123" s="561"/>
      <c r="E123" s="561"/>
      <c r="F123" s="561"/>
      <c r="G123" s="561"/>
      <c r="H123" s="561"/>
      <c r="I123" s="561"/>
      <c r="J123" s="377"/>
      <c r="K123" s="3"/>
      <c r="L123" s="255"/>
      <c r="M123" s="255"/>
      <c r="N123" s="255"/>
      <c r="O123" s="377"/>
    </row>
    <row r="124" spans="2:15" customFormat="1" ht="18" hidden="1" customHeight="1" outlineLevel="1" x14ac:dyDescent="0.35">
      <c r="B124" s="377"/>
      <c r="C124" s="561"/>
      <c r="D124" s="561"/>
      <c r="E124" s="561"/>
      <c r="F124" s="561"/>
      <c r="G124" s="561"/>
      <c r="H124" s="561"/>
      <c r="I124" s="561"/>
      <c r="J124" s="377"/>
      <c r="K124" s="102"/>
      <c r="O124" s="377"/>
    </row>
    <row r="125" spans="2:15" customFormat="1" ht="18" hidden="1" customHeight="1" outlineLevel="1" x14ac:dyDescent="0.35">
      <c r="B125" s="377"/>
      <c r="C125" s="561"/>
      <c r="D125" s="561"/>
      <c r="E125" s="561"/>
      <c r="F125" s="561"/>
      <c r="G125" s="561"/>
      <c r="H125" s="561"/>
      <c r="I125" s="561"/>
      <c r="J125" s="377"/>
      <c r="O125" s="377"/>
    </row>
    <row r="126" spans="2:15" customFormat="1" ht="18" hidden="1" customHeight="1" outlineLevel="1" x14ac:dyDescent="0.35">
      <c r="B126" s="377"/>
      <c r="C126" s="558" t="s">
        <v>459</v>
      </c>
      <c r="D126" s="558"/>
      <c r="E126" s="558"/>
      <c r="F126" s="558"/>
      <c r="G126" s="558"/>
      <c r="H126" s="558"/>
      <c r="I126" s="558"/>
      <c r="J126" s="377"/>
      <c r="L126" s="62"/>
      <c r="O126" s="377"/>
    </row>
    <row r="127" spans="2:15" customFormat="1" ht="18" hidden="1" customHeight="1" outlineLevel="1" x14ac:dyDescent="0.35">
      <c r="B127" s="377"/>
      <c r="C127" s="558"/>
      <c r="D127" s="558"/>
      <c r="E127" s="558"/>
      <c r="F127" s="558"/>
      <c r="G127" s="558"/>
      <c r="H127" s="558"/>
      <c r="I127" s="558"/>
      <c r="J127" s="377"/>
      <c r="K127" s="591" t="s">
        <v>513</v>
      </c>
      <c r="L127" s="591"/>
      <c r="M127" s="591"/>
      <c r="O127" s="377"/>
    </row>
    <row r="128" spans="2:15" customFormat="1" ht="18" hidden="1" customHeight="1" outlineLevel="1" x14ac:dyDescent="0.35">
      <c r="B128" s="377"/>
      <c r="C128" s="558"/>
      <c r="D128" s="558"/>
      <c r="E128" s="558"/>
      <c r="F128" s="558"/>
      <c r="G128" s="558"/>
      <c r="H128" s="558"/>
      <c r="I128" s="558"/>
      <c r="J128" s="377"/>
      <c r="O128" s="377"/>
    </row>
    <row r="129" spans="2:15" customFormat="1" ht="18" customHeight="1" collapsed="1" x14ac:dyDescent="0.35">
      <c r="B129" s="377"/>
      <c r="C129" s="549" t="s">
        <v>322</v>
      </c>
      <c r="D129" s="549"/>
      <c r="E129" s="549"/>
      <c r="F129" s="549"/>
      <c r="G129" s="549"/>
      <c r="H129" s="549"/>
      <c r="I129" s="549"/>
      <c r="J129" s="376"/>
      <c r="K129" s="549" t="s">
        <v>311</v>
      </c>
      <c r="L129" s="549"/>
      <c r="M129" s="549"/>
      <c r="N129" s="506"/>
      <c r="O129" s="377"/>
    </row>
    <row r="130" spans="2:15" customFormat="1" ht="4" customHeight="1" x14ac:dyDescent="0.35">
      <c r="C130" s="251"/>
      <c r="D130" s="251"/>
      <c r="E130" s="251"/>
      <c r="F130" s="251"/>
      <c r="G130" s="251"/>
      <c r="H130" s="251"/>
      <c r="I130" s="251"/>
      <c r="J130" s="1"/>
      <c r="K130" s="251"/>
      <c r="L130" s="251"/>
      <c r="M130" s="251"/>
      <c r="N130" s="251"/>
    </row>
    <row r="131" spans="2:15" s="270" customFormat="1" ht="18" hidden="1" customHeight="1" outlineLevel="1" x14ac:dyDescent="0.35">
      <c r="B131" s="378"/>
      <c r="C131" s="553" t="s">
        <v>333</v>
      </c>
      <c r="D131" s="553"/>
      <c r="E131" s="553"/>
      <c r="F131" s="553"/>
      <c r="G131" s="553"/>
      <c r="H131" s="553"/>
      <c r="I131" s="553"/>
      <c r="J131" s="378"/>
      <c r="K131" s="553" t="s">
        <v>334</v>
      </c>
      <c r="L131" s="553"/>
      <c r="M131" s="553"/>
      <c r="N131" s="505"/>
      <c r="O131" s="378"/>
    </row>
    <row r="132" spans="2:15" customFormat="1" ht="18" hidden="1" customHeight="1" outlineLevel="1" x14ac:dyDescent="0.35">
      <c r="B132" s="379"/>
      <c r="C132" s="558" t="s">
        <v>377</v>
      </c>
      <c r="D132" s="558"/>
      <c r="E132" s="558"/>
      <c r="F132" s="558"/>
      <c r="G132" s="558"/>
      <c r="H132" s="558"/>
      <c r="I132" s="558"/>
      <c r="J132" s="379"/>
      <c r="K132" s="561" t="s">
        <v>469</v>
      </c>
      <c r="L132" s="561"/>
      <c r="M132" s="561"/>
      <c r="N132" s="394"/>
      <c r="O132" s="379"/>
    </row>
    <row r="133" spans="2:15" customFormat="1" ht="18" hidden="1" customHeight="1" outlineLevel="1" x14ac:dyDescent="0.35">
      <c r="B133" s="379"/>
      <c r="C133" s="558"/>
      <c r="D133" s="558"/>
      <c r="E133" s="558"/>
      <c r="F133" s="558"/>
      <c r="G133" s="558"/>
      <c r="H133" s="558"/>
      <c r="I133" s="558"/>
      <c r="J133" s="379"/>
      <c r="K133" s="564" t="s">
        <v>470</v>
      </c>
      <c r="L133" s="564"/>
      <c r="M133" s="564"/>
      <c r="N133" s="498"/>
      <c r="O133" s="379"/>
    </row>
    <row r="134" spans="2:15" customFormat="1" ht="18" hidden="1" customHeight="1" outlineLevel="1" x14ac:dyDescent="0.35">
      <c r="B134" s="379"/>
      <c r="C134" s="558"/>
      <c r="D134" s="558"/>
      <c r="E134" s="558"/>
      <c r="F134" s="558"/>
      <c r="G134" s="558"/>
      <c r="H134" s="558"/>
      <c r="I134" s="558"/>
      <c r="J134" s="379"/>
      <c r="K134" s="564"/>
      <c r="L134" s="564"/>
      <c r="M134" s="564"/>
      <c r="N134" s="498"/>
      <c r="O134" s="379"/>
    </row>
    <row r="135" spans="2:15" customFormat="1" ht="18" hidden="1" customHeight="1" outlineLevel="1" x14ac:dyDescent="0.35">
      <c r="B135" s="379"/>
      <c r="C135" s="558" t="s">
        <v>353</v>
      </c>
      <c r="D135" s="558"/>
      <c r="E135" s="558"/>
      <c r="F135" s="558"/>
      <c r="G135" s="558"/>
      <c r="H135" s="558"/>
      <c r="I135" s="558"/>
      <c r="J135" s="379"/>
      <c r="K135" s="564"/>
      <c r="L135" s="564"/>
      <c r="M135" s="564"/>
      <c r="N135" s="498"/>
      <c r="O135" s="379"/>
    </row>
    <row r="136" spans="2:15" customFormat="1" ht="18" hidden="1" customHeight="1" outlineLevel="1" x14ac:dyDescent="0.35">
      <c r="B136" s="379"/>
      <c r="C136" s="558"/>
      <c r="D136" s="558"/>
      <c r="E136" s="558"/>
      <c r="F136" s="558"/>
      <c r="G136" s="558"/>
      <c r="H136" s="558"/>
      <c r="I136" s="558"/>
      <c r="J136" s="379"/>
      <c r="K136" s="561" t="s">
        <v>471</v>
      </c>
      <c r="L136" s="561"/>
      <c r="M136" s="561"/>
      <c r="N136" s="394"/>
      <c r="O136" s="379"/>
    </row>
    <row r="137" spans="2:15" customFormat="1" ht="18" hidden="1" customHeight="1" outlineLevel="1" x14ac:dyDescent="0.35">
      <c r="B137" s="379"/>
      <c r="C137" s="551" t="s">
        <v>475</v>
      </c>
      <c r="D137" s="551"/>
      <c r="E137" s="551"/>
      <c r="F137" s="551"/>
      <c r="G137" s="551"/>
      <c r="H137" s="551"/>
      <c r="I137" s="551"/>
      <c r="J137" s="379"/>
      <c r="L137" s="568" t="s">
        <v>472</v>
      </c>
      <c r="M137" s="568"/>
      <c r="N137" s="352"/>
      <c r="O137" s="379"/>
    </row>
    <row r="138" spans="2:15" customFormat="1" ht="18" hidden="1" customHeight="1" outlineLevel="1" x14ac:dyDescent="0.35">
      <c r="B138" s="379"/>
      <c r="C138" s="551"/>
      <c r="D138" s="551"/>
      <c r="E138" s="551"/>
      <c r="F138" s="551"/>
      <c r="G138" s="551"/>
      <c r="H138" s="551"/>
      <c r="I138" s="551"/>
      <c r="J138" s="379"/>
      <c r="L138" t="s">
        <v>473</v>
      </c>
      <c r="O138" s="379"/>
    </row>
    <row r="139" spans="2:15" customFormat="1" ht="18" hidden="1" customHeight="1" outlineLevel="1" x14ac:dyDescent="0.35">
      <c r="B139" s="379"/>
      <c r="C139" s="568" t="s">
        <v>122</v>
      </c>
      <c r="D139" s="568"/>
      <c r="E139" s="568"/>
      <c r="F139" s="568"/>
      <c r="G139" s="568"/>
      <c r="H139" s="568"/>
      <c r="I139" s="568"/>
      <c r="J139" s="379"/>
      <c r="K139" s="368"/>
      <c r="L139" s="621" t="s">
        <v>514</v>
      </c>
      <c r="M139" s="621"/>
      <c r="N139" s="368"/>
      <c r="O139" s="379"/>
    </row>
    <row r="140" spans="2:15" customFormat="1" ht="18" hidden="1" customHeight="1" outlineLevel="1" x14ac:dyDescent="0.35">
      <c r="B140" s="379"/>
      <c r="C140" s="613" t="s">
        <v>123</v>
      </c>
      <c r="D140" s="613"/>
      <c r="E140" s="613"/>
      <c r="F140" s="613"/>
      <c r="G140" s="613"/>
      <c r="H140" s="613"/>
      <c r="I140" s="613"/>
      <c r="J140" s="379"/>
      <c r="K140" s="394"/>
      <c r="L140" s="621"/>
      <c r="M140" s="621"/>
      <c r="N140" s="368"/>
      <c r="O140" s="379"/>
    </row>
    <row r="141" spans="2:15" customFormat="1" ht="18" hidden="1" customHeight="1" outlineLevel="1" x14ac:dyDescent="0.35">
      <c r="B141" s="379"/>
      <c r="C141" s="613"/>
      <c r="D141" s="613"/>
      <c r="E141" s="613"/>
      <c r="F141" s="613"/>
      <c r="G141" s="613"/>
      <c r="H141" s="613"/>
      <c r="I141" s="613"/>
      <c r="J141" s="379"/>
      <c r="K141" s="394"/>
      <c r="L141" s="621"/>
      <c r="M141" s="621"/>
      <c r="N141" s="368"/>
      <c r="O141" s="379"/>
    </row>
    <row r="142" spans="2:15" customFormat="1" ht="18" hidden="1" customHeight="1" outlineLevel="1" x14ac:dyDescent="0.35">
      <c r="B142" s="379"/>
      <c r="C142" s="614" t="s">
        <v>124</v>
      </c>
      <c r="D142" s="614"/>
      <c r="E142" s="614"/>
      <c r="F142" s="614"/>
      <c r="G142" s="614"/>
      <c r="H142" s="614"/>
      <c r="I142" s="614"/>
      <c r="J142" s="379"/>
      <c r="L142" s="616" t="s">
        <v>67</v>
      </c>
      <c r="M142" s="616"/>
      <c r="N142" s="395"/>
      <c r="O142" s="379"/>
    </row>
    <row r="143" spans="2:15" customFormat="1" ht="18" hidden="1" customHeight="1" outlineLevel="1" x14ac:dyDescent="0.35">
      <c r="B143" s="379"/>
      <c r="C143" s="614"/>
      <c r="D143" s="614"/>
      <c r="E143" s="614"/>
      <c r="F143" s="614"/>
      <c r="G143" s="614"/>
      <c r="H143" s="614"/>
      <c r="I143" s="614"/>
      <c r="J143" s="379"/>
      <c r="L143" s="585" t="s">
        <v>41</v>
      </c>
      <c r="M143" s="585"/>
      <c r="N143" s="508"/>
      <c r="O143" s="379"/>
    </row>
    <row r="144" spans="2:15" customFormat="1" ht="18" hidden="1" customHeight="1" outlineLevel="1" x14ac:dyDescent="0.35">
      <c r="B144" s="379"/>
      <c r="C144" s="614"/>
      <c r="D144" s="614"/>
      <c r="E144" s="614"/>
      <c r="F144" s="614"/>
      <c r="G144" s="614"/>
      <c r="H144" s="614"/>
      <c r="I144" s="614"/>
      <c r="J144" s="379"/>
      <c r="K144" s="568" t="s">
        <v>474</v>
      </c>
      <c r="L144" s="568"/>
      <c r="M144" s="568"/>
      <c r="N144" s="352"/>
      <c r="O144" s="379"/>
    </row>
    <row r="145" spans="2:15" customFormat="1" ht="18" hidden="1" customHeight="1" outlineLevel="1" x14ac:dyDescent="0.35">
      <c r="B145" s="379"/>
      <c r="J145" s="379"/>
      <c r="K145" s="568"/>
      <c r="L145" s="568"/>
      <c r="M145" s="568"/>
      <c r="N145" s="352"/>
      <c r="O145" s="379"/>
    </row>
    <row r="146" spans="2:15" customFormat="1" ht="18" hidden="1" customHeight="1" outlineLevel="1" x14ac:dyDescent="0.35">
      <c r="B146" s="379"/>
      <c r="J146" s="379"/>
      <c r="K146" s="561" t="s">
        <v>468</v>
      </c>
      <c r="L146" s="561"/>
      <c r="M146" s="561"/>
      <c r="N146" s="394"/>
      <c r="O146" s="379"/>
    </row>
    <row r="147" spans="2:15" customFormat="1" ht="18" hidden="1" customHeight="1" outlineLevel="1" x14ac:dyDescent="0.35">
      <c r="B147" s="379"/>
      <c r="J147" s="379"/>
      <c r="K147" s="561"/>
      <c r="L147" s="561"/>
      <c r="M147" s="561"/>
      <c r="N147" s="394"/>
      <c r="O147" s="379"/>
    </row>
    <row r="148" spans="2:15" customFormat="1" ht="18" hidden="1" customHeight="1" outlineLevel="1" x14ac:dyDescent="0.35">
      <c r="B148" s="379"/>
      <c r="J148" s="379"/>
      <c r="K148" s="561"/>
      <c r="L148" s="561"/>
      <c r="M148" s="561"/>
      <c r="N148" s="394"/>
      <c r="O148" s="379"/>
    </row>
    <row r="149" spans="2:15" customFormat="1" ht="18" hidden="1" customHeight="1" outlineLevel="1" x14ac:dyDescent="0.35">
      <c r="B149" s="379"/>
      <c r="J149" s="379"/>
      <c r="K149" s="615" t="s">
        <v>460</v>
      </c>
      <c r="L149" s="615"/>
      <c r="M149" s="615"/>
      <c r="N149" s="494"/>
      <c r="O149" s="379"/>
    </row>
    <row r="150" spans="2:15" customFormat="1" ht="18" hidden="1" customHeight="1" outlineLevel="1" x14ac:dyDescent="0.35">
      <c r="B150" s="379"/>
      <c r="J150" s="379"/>
      <c r="K150" s="615"/>
      <c r="L150" s="615"/>
      <c r="M150" s="615"/>
      <c r="N150" s="494"/>
      <c r="O150" s="379"/>
    </row>
    <row r="151" spans="2:15" customFormat="1" ht="18" customHeight="1" collapsed="1" x14ac:dyDescent="0.35">
      <c r="B151" s="379"/>
      <c r="C151" s="553" t="s">
        <v>333</v>
      </c>
      <c r="D151" s="553"/>
      <c r="E151" s="553"/>
      <c r="F151" s="553"/>
      <c r="G151" s="553"/>
      <c r="H151" s="553"/>
      <c r="I151" s="553"/>
      <c r="J151" s="378"/>
      <c r="K151" s="553" t="s">
        <v>334</v>
      </c>
      <c r="L151" s="553"/>
      <c r="M151" s="553"/>
      <c r="N151" s="505"/>
      <c r="O151" s="379"/>
    </row>
    <row r="152" spans="2:15" customFormat="1" ht="4" customHeight="1" x14ac:dyDescent="0.35">
      <c r="C152" s="251"/>
      <c r="D152" s="251"/>
      <c r="E152" s="251"/>
      <c r="F152" s="251"/>
      <c r="G152" s="251"/>
      <c r="H152" s="251"/>
      <c r="I152" s="251"/>
      <c r="J152" s="270"/>
      <c r="K152" s="251"/>
      <c r="L152" s="251"/>
      <c r="M152" s="251"/>
      <c r="N152" s="251"/>
    </row>
    <row r="153" spans="2:15" s="1" customFormat="1" ht="18" hidden="1" customHeight="1" outlineLevel="1" x14ac:dyDescent="0.35">
      <c r="B153" s="380"/>
      <c r="C153" s="566" t="s">
        <v>384</v>
      </c>
      <c r="D153" s="566"/>
      <c r="E153" s="566"/>
      <c r="F153" s="566"/>
      <c r="G153" s="566"/>
      <c r="H153" s="566"/>
      <c r="I153" s="566"/>
      <c r="J153" s="380"/>
      <c r="K153" s="566" t="s">
        <v>385</v>
      </c>
      <c r="L153" s="566"/>
      <c r="M153" s="566"/>
      <c r="N153" s="497"/>
      <c r="O153" s="380"/>
    </row>
    <row r="154" spans="2:15" ht="18" hidden="1" customHeight="1" outlineLevel="1" x14ac:dyDescent="0.35">
      <c r="B154" s="381"/>
      <c r="C154" s="568" t="s">
        <v>476</v>
      </c>
      <c r="D154" s="568"/>
      <c r="E154" s="568"/>
      <c r="F154" s="568"/>
      <c r="G154" s="568"/>
      <c r="H154" s="568"/>
      <c r="I154" s="568"/>
      <c r="J154" s="381"/>
      <c r="K154" s="617" t="s">
        <v>477</v>
      </c>
      <c r="L154" s="617"/>
      <c r="M154" s="617"/>
      <c r="N154" s="397"/>
      <c r="O154" s="381"/>
    </row>
    <row r="155" spans="2:15" ht="18" hidden="1" customHeight="1" outlineLevel="1" x14ac:dyDescent="0.35">
      <c r="B155" s="381"/>
      <c r="C155" s="568"/>
      <c r="D155" s="568"/>
      <c r="E155" s="568"/>
      <c r="F155" s="568"/>
      <c r="G155" s="568"/>
      <c r="H155" s="568"/>
      <c r="I155" s="568"/>
      <c r="J155" s="381"/>
      <c r="K155" s="617"/>
      <c r="L155" s="617"/>
      <c r="M155" s="617"/>
      <c r="N155" s="397"/>
      <c r="O155" s="381"/>
    </row>
    <row r="156" spans="2:15" ht="18" hidden="1" customHeight="1" outlineLevel="1" x14ac:dyDescent="0.35">
      <c r="B156" s="381"/>
      <c r="C156" s="568"/>
      <c r="D156" s="568"/>
      <c r="E156" s="568"/>
      <c r="F156" s="568"/>
      <c r="G156" s="568"/>
      <c r="H156" s="568"/>
      <c r="I156" s="568"/>
      <c r="J156" s="381"/>
      <c r="K156" s="617"/>
      <c r="L156" s="617"/>
      <c r="M156" s="617"/>
      <c r="N156" s="397"/>
      <c r="O156" s="381"/>
    </row>
    <row r="157" spans="2:15" ht="18" customHeight="1" collapsed="1" x14ac:dyDescent="0.35">
      <c r="B157" s="381"/>
      <c r="C157" s="566" t="s">
        <v>384</v>
      </c>
      <c r="D157" s="566"/>
      <c r="E157" s="566"/>
      <c r="F157" s="566"/>
      <c r="G157" s="566"/>
      <c r="H157" s="566"/>
      <c r="I157" s="566"/>
      <c r="J157" s="380"/>
      <c r="K157" s="566" t="s">
        <v>385</v>
      </c>
      <c r="L157" s="566"/>
      <c r="M157" s="566"/>
      <c r="N157" s="497"/>
      <c r="O157" s="381"/>
    </row>
    <row r="158" spans="2:15" ht="4" customHeight="1" x14ac:dyDescent="0.35">
      <c r="C158" s="251"/>
      <c r="D158" s="251"/>
      <c r="E158" s="251"/>
      <c r="F158" s="251"/>
      <c r="G158" s="251"/>
      <c r="H158" s="251"/>
      <c r="I158" s="251"/>
      <c r="J158" s="1"/>
      <c r="K158" s="251"/>
      <c r="L158" s="251"/>
      <c r="M158" s="251"/>
      <c r="N158" s="251"/>
    </row>
    <row r="159" spans="2:15" ht="18" hidden="1" customHeight="1" outlineLevel="1" x14ac:dyDescent="0.35">
      <c r="B159" s="382"/>
      <c r="C159" s="612" t="s">
        <v>480</v>
      </c>
      <c r="D159" s="612"/>
      <c r="E159" s="612"/>
      <c r="F159" s="612"/>
      <c r="G159" s="612"/>
      <c r="H159" s="612"/>
      <c r="I159" s="612"/>
      <c r="J159" s="382"/>
      <c r="K159" s="612" t="s">
        <v>481</v>
      </c>
      <c r="L159" s="612"/>
      <c r="M159" s="612"/>
      <c r="N159" s="509"/>
      <c r="O159" s="382"/>
    </row>
    <row r="160" spans="2:15" ht="18" hidden="1" customHeight="1" outlineLevel="1" x14ac:dyDescent="0.35">
      <c r="B160" s="382"/>
      <c r="C160" s="624" t="s">
        <v>48</v>
      </c>
      <c r="D160" s="624"/>
      <c r="E160" s="624"/>
      <c r="F160" s="624"/>
      <c r="G160" s="624"/>
      <c r="H160" s="624"/>
      <c r="I160" s="624"/>
      <c r="J160" s="382"/>
      <c r="K160" s="568" t="s">
        <v>304</v>
      </c>
      <c r="L160" s="568"/>
      <c r="M160" s="568"/>
      <c r="N160" s="352"/>
      <c r="O160" s="382"/>
    </row>
    <row r="161" spans="2:15" ht="18" hidden="1" customHeight="1" outlineLevel="1" x14ac:dyDescent="0.35">
      <c r="B161" s="382"/>
      <c r="C161" s="625" t="s">
        <v>32</v>
      </c>
      <c r="D161" s="625"/>
      <c r="F161" s="390">
        <v>1000</v>
      </c>
      <c r="J161" s="382"/>
      <c r="K161" s="568"/>
      <c r="L161" s="568"/>
      <c r="M161" s="568"/>
      <c r="N161" s="352"/>
      <c r="O161" s="382"/>
    </row>
    <row r="162" spans="2:15" ht="18" hidden="1" customHeight="1" outlineLevel="1" x14ac:dyDescent="0.35">
      <c r="B162" s="382"/>
      <c r="C162" s="613" t="s">
        <v>283</v>
      </c>
      <c r="D162" s="613"/>
      <c r="E162" s="613"/>
      <c r="F162" s="390">
        <v>-250</v>
      </c>
      <c r="J162" s="382"/>
      <c r="K162" s="568" t="s">
        <v>290</v>
      </c>
      <c r="L162" s="568"/>
      <c r="M162" s="568"/>
      <c r="N162" s="352"/>
      <c r="O162" s="382"/>
    </row>
    <row r="163" spans="2:15" ht="18" hidden="1" customHeight="1" outlineLevel="1" x14ac:dyDescent="0.35">
      <c r="B163" s="382"/>
      <c r="C163" s="629" t="s">
        <v>33</v>
      </c>
      <c r="D163" s="629"/>
      <c r="F163" s="391">
        <v>750</v>
      </c>
      <c r="J163" s="382"/>
      <c r="K163" s="568"/>
      <c r="L163" s="568"/>
      <c r="M163" s="568"/>
      <c r="N163" s="352"/>
      <c r="O163" s="382"/>
    </row>
    <row r="164" spans="2:15" ht="18" hidden="1" customHeight="1" outlineLevel="1" x14ac:dyDescent="0.35">
      <c r="B164" s="382"/>
      <c r="C164" s="613" t="s">
        <v>56</v>
      </c>
      <c r="D164" s="613"/>
      <c r="F164" s="59">
        <f>F163/F161</f>
        <v>0.75</v>
      </c>
      <c r="J164" s="382"/>
      <c r="K164" s="568" t="s">
        <v>479</v>
      </c>
      <c r="L164" s="568"/>
      <c r="O164" s="382"/>
    </row>
    <row r="165" spans="2:15" ht="18" hidden="1" customHeight="1" outlineLevel="1" x14ac:dyDescent="0.35">
      <c r="B165" s="382"/>
      <c r="C165" s="613" t="s">
        <v>34</v>
      </c>
      <c r="D165" s="613"/>
      <c r="F165" s="390">
        <v>-600</v>
      </c>
      <c r="J165" s="382"/>
      <c r="L165" s="20" t="s">
        <v>287</v>
      </c>
      <c r="M165" s="255"/>
      <c r="N165" s="255"/>
      <c r="O165" s="382"/>
    </row>
    <row r="166" spans="2:15" ht="18" hidden="1" customHeight="1" outlineLevel="1" x14ac:dyDescent="0.35">
      <c r="B166" s="382"/>
      <c r="C166" s="625" t="s">
        <v>64</v>
      </c>
      <c r="D166" s="625"/>
      <c r="F166" s="391">
        <v>150</v>
      </c>
      <c r="J166" s="382"/>
      <c r="K166" s="255"/>
      <c r="L166" t="s">
        <v>288</v>
      </c>
      <c r="M166" s="255"/>
      <c r="N166" s="255"/>
      <c r="O166" s="382"/>
    </row>
    <row r="167" spans="2:15" ht="18" hidden="1" customHeight="1" outlineLevel="1" x14ac:dyDescent="0.35">
      <c r="B167" s="382"/>
      <c r="C167" s="626" t="s">
        <v>57</v>
      </c>
      <c r="D167" s="626"/>
      <c r="F167" s="59">
        <f>F166/F161</f>
        <v>0.15</v>
      </c>
      <c r="J167" s="382"/>
      <c r="K167" s="14"/>
      <c r="L167" t="s">
        <v>289</v>
      </c>
      <c r="O167" s="382"/>
    </row>
    <row r="168" spans="2:15" ht="18" hidden="1" customHeight="1" outlineLevel="1" x14ac:dyDescent="0.35">
      <c r="B168" s="382"/>
      <c r="C168" s="627" t="s">
        <v>58</v>
      </c>
      <c r="D168" s="627"/>
      <c r="E168" s="628" t="s">
        <v>59</v>
      </c>
      <c r="F168" s="628"/>
      <c r="G168" s="628"/>
      <c r="H168" s="628"/>
      <c r="I168" s="628"/>
      <c r="J168" s="382"/>
      <c r="K168" s="14"/>
      <c r="L168" t="s">
        <v>291</v>
      </c>
      <c r="O168" s="382"/>
    </row>
    <row r="169" spans="2:15" ht="18" hidden="1" customHeight="1" outlineLevel="1" x14ac:dyDescent="0.35">
      <c r="B169" s="382"/>
      <c r="C169"/>
      <c r="E169" s="630" t="s">
        <v>63</v>
      </c>
      <c r="F169" s="630"/>
      <c r="G169" s="630"/>
      <c r="H169" s="630"/>
      <c r="I169" s="630"/>
      <c r="J169" s="382"/>
      <c r="K169" s="14"/>
      <c r="L169" t="s">
        <v>292</v>
      </c>
      <c r="O169" s="382"/>
    </row>
    <row r="170" spans="2:15" ht="18" hidden="1" customHeight="1" outlineLevel="1" x14ac:dyDescent="0.35">
      <c r="B170" s="382"/>
      <c r="C170"/>
      <c r="D170"/>
      <c r="E170" s="630" t="s">
        <v>60</v>
      </c>
      <c r="F170" s="630"/>
      <c r="G170" s="630"/>
      <c r="H170" s="630"/>
      <c r="I170" s="630"/>
      <c r="J170" s="382"/>
      <c r="K170" s="557" t="s">
        <v>293</v>
      </c>
      <c r="L170" s="557"/>
      <c r="M170" s="557"/>
      <c r="N170" s="14"/>
      <c r="O170" s="382"/>
    </row>
    <row r="171" spans="2:15" ht="18" hidden="1" customHeight="1" outlineLevel="1" x14ac:dyDescent="0.35">
      <c r="B171" s="382"/>
      <c r="C171"/>
      <c r="D171"/>
      <c r="E171" s="630" t="s">
        <v>61</v>
      </c>
      <c r="F171" s="630"/>
      <c r="G171" s="630"/>
      <c r="H171" s="630"/>
      <c r="I171" s="630"/>
      <c r="J171" s="382"/>
      <c r="K171" s="561" t="s">
        <v>294</v>
      </c>
      <c r="L171" s="561"/>
      <c r="M171" s="561"/>
      <c r="N171" s="394"/>
      <c r="O171" s="382"/>
    </row>
    <row r="172" spans="2:15" ht="18" hidden="1" customHeight="1" outlineLevel="1" x14ac:dyDescent="0.35">
      <c r="B172" s="382"/>
      <c r="C172" s="584" t="s">
        <v>478</v>
      </c>
      <c r="D172" s="584"/>
      <c r="E172" s="584"/>
      <c r="F172" s="584"/>
      <c r="G172" s="584"/>
      <c r="H172" s="584"/>
      <c r="I172" s="584"/>
      <c r="J172" s="382"/>
      <c r="K172" s="561"/>
      <c r="L172" s="561"/>
      <c r="M172" s="561"/>
      <c r="N172" s="394"/>
      <c r="O172" s="382"/>
    </row>
    <row r="173" spans="2:15" ht="18" hidden="1" customHeight="1" outlineLevel="1" x14ac:dyDescent="0.35">
      <c r="B173" s="382"/>
      <c r="C173" s="584"/>
      <c r="D173" s="584"/>
      <c r="E173" s="584"/>
      <c r="F173" s="584"/>
      <c r="G173" s="584"/>
      <c r="H173" s="584"/>
      <c r="I173" s="584"/>
      <c r="J173" s="382"/>
      <c r="K173" s="561"/>
      <c r="L173" s="561"/>
      <c r="M173" s="561"/>
      <c r="N173" s="394"/>
      <c r="O173" s="382"/>
    </row>
    <row r="174" spans="2:15" ht="18" customHeight="1" collapsed="1" x14ac:dyDescent="0.35">
      <c r="B174" s="382"/>
      <c r="C174" s="612" t="s">
        <v>480</v>
      </c>
      <c r="D174" s="612"/>
      <c r="E174" s="612"/>
      <c r="F174" s="612"/>
      <c r="G174" s="612"/>
      <c r="H174" s="612"/>
      <c r="I174" s="612"/>
      <c r="J174" s="382"/>
      <c r="K174" s="612" t="s">
        <v>481</v>
      </c>
      <c r="L174" s="612"/>
      <c r="M174" s="612"/>
      <c r="N174" s="509"/>
      <c r="O174" s="382"/>
    </row>
    <row r="175" spans="2:15" ht="4" customHeight="1" x14ac:dyDescent="0.35">
      <c r="C175" s="251"/>
      <c r="D175" s="251"/>
      <c r="E175" s="251"/>
      <c r="F175" s="251"/>
      <c r="G175" s="251"/>
      <c r="H175" s="251"/>
      <c r="I175" s="251"/>
      <c r="K175" s="251"/>
      <c r="L175" s="251"/>
      <c r="M175" s="251"/>
      <c r="N175" s="251"/>
    </row>
    <row r="176" spans="2:15" s="268" customFormat="1" ht="18" hidden="1" customHeight="1" outlineLevel="1" x14ac:dyDescent="0.35">
      <c r="B176" s="392"/>
      <c r="C176" s="623" t="s">
        <v>482</v>
      </c>
      <c r="D176" s="623"/>
      <c r="E176" s="623"/>
      <c r="F176" s="623"/>
      <c r="G176" s="623"/>
      <c r="H176" s="623"/>
      <c r="I176" s="623"/>
      <c r="J176" s="392"/>
      <c r="K176" s="623" t="s">
        <v>483</v>
      </c>
      <c r="L176" s="623"/>
      <c r="M176" s="623"/>
      <c r="N176" s="510"/>
      <c r="O176" s="392"/>
    </row>
    <row r="177" spans="2:15" customFormat="1" ht="18" hidden="1" customHeight="1" outlineLevel="1" x14ac:dyDescent="0.35">
      <c r="B177" s="393"/>
      <c r="C177" s="568" t="s">
        <v>484</v>
      </c>
      <c r="D177" s="568"/>
      <c r="E177" s="568"/>
      <c r="F177" s="568"/>
      <c r="G177" s="568"/>
      <c r="H177" s="568"/>
      <c r="I177" s="568"/>
      <c r="J177" s="393"/>
      <c r="K177" s="583" t="s">
        <v>485</v>
      </c>
      <c r="L177" s="583"/>
      <c r="M177" s="583"/>
      <c r="N177" s="241"/>
      <c r="O177" s="393"/>
    </row>
    <row r="178" spans="2:15" customFormat="1" ht="18" hidden="1" customHeight="1" outlineLevel="1" x14ac:dyDescent="0.35">
      <c r="B178" s="393"/>
      <c r="C178" s="568"/>
      <c r="D178" s="568"/>
      <c r="E178" s="568"/>
      <c r="F178" s="568"/>
      <c r="G178" s="568"/>
      <c r="H178" s="568"/>
      <c r="I178" s="568"/>
      <c r="J178" s="393"/>
      <c r="K178" s="561" t="s">
        <v>515</v>
      </c>
      <c r="L178" s="561"/>
      <c r="M178" s="561"/>
      <c r="N178" s="394"/>
      <c r="O178" s="393"/>
    </row>
    <row r="179" spans="2:15" customFormat="1" ht="18" hidden="1" customHeight="1" outlineLevel="1" x14ac:dyDescent="0.35">
      <c r="B179" s="393"/>
      <c r="J179" s="393"/>
      <c r="K179" s="561"/>
      <c r="L179" s="561"/>
      <c r="M179" s="561"/>
      <c r="N179" s="394"/>
      <c r="O179" s="393"/>
    </row>
    <row r="180" spans="2:15" customFormat="1" ht="18" hidden="1" customHeight="1" outlineLevel="1" x14ac:dyDescent="0.35">
      <c r="B180" s="393"/>
      <c r="J180" s="393"/>
      <c r="K180" s="561"/>
      <c r="L180" s="561"/>
      <c r="M180" s="561"/>
      <c r="N180" s="394"/>
      <c r="O180" s="393"/>
    </row>
    <row r="181" spans="2:15" customFormat="1" ht="18" hidden="1" customHeight="1" outlineLevel="1" x14ac:dyDescent="0.35">
      <c r="B181" s="393"/>
      <c r="J181" s="393"/>
      <c r="K181" s="561" t="s">
        <v>494</v>
      </c>
      <c r="L181" s="561"/>
      <c r="M181" s="561"/>
      <c r="N181" s="394"/>
      <c r="O181" s="393"/>
    </row>
    <row r="182" spans="2:15" customFormat="1" ht="18" hidden="1" customHeight="1" outlineLevel="1" x14ac:dyDescent="0.35">
      <c r="B182" s="393"/>
      <c r="J182" s="393"/>
      <c r="K182" s="561" t="s">
        <v>495</v>
      </c>
      <c r="L182" s="561"/>
      <c r="M182" s="561"/>
      <c r="N182" s="394"/>
      <c r="O182" s="393"/>
    </row>
    <row r="183" spans="2:15" customFormat="1" ht="18" hidden="1" customHeight="1" outlineLevel="1" x14ac:dyDescent="0.35">
      <c r="B183" s="393"/>
      <c r="J183" s="393"/>
      <c r="K183" s="561"/>
      <c r="L183" s="561"/>
      <c r="M183" s="561"/>
      <c r="N183" s="394"/>
      <c r="O183" s="393"/>
    </row>
    <row r="184" spans="2:15" customFormat="1" ht="18" hidden="1" customHeight="1" outlineLevel="1" x14ac:dyDescent="0.35">
      <c r="B184" s="393"/>
      <c r="J184" s="393"/>
      <c r="K184" s="561"/>
      <c r="L184" s="561"/>
      <c r="M184" s="561"/>
      <c r="N184" s="394"/>
      <c r="O184" s="393"/>
    </row>
    <row r="185" spans="2:15" customFormat="1" ht="18" hidden="1" customHeight="1" outlineLevel="1" x14ac:dyDescent="0.35">
      <c r="B185" s="393"/>
      <c r="J185" s="393"/>
      <c r="K185" s="582" t="s">
        <v>486</v>
      </c>
      <c r="L185" s="582"/>
      <c r="M185" s="582"/>
      <c r="N185" s="99"/>
      <c r="O185" s="393"/>
    </row>
    <row r="186" spans="2:15" customFormat="1" ht="18" hidden="1" customHeight="1" outlineLevel="1" x14ac:dyDescent="0.35">
      <c r="B186" s="393"/>
      <c r="J186" s="393"/>
      <c r="K186" s="557" t="s">
        <v>487</v>
      </c>
      <c r="L186" s="557"/>
      <c r="M186" s="557"/>
      <c r="N186" s="14"/>
      <c r="O186" s="393"/>
    </row>
    <row r="187" spans="2:15" customFormat="1" ht="18" hidden="1" customHeight="1" outlineLevel="1" x14ac:dyDescent="0.35">
      <c r="B187" s="393"/>
      <c r="J187" s="393"/>
      <c r="L187" s="557" t="s">
        <v>488</v>
      </c>
      <c r="M187" s="557"/>
      <c r="N187" s="14"/>
      <c r="O187" s="393"/>
    </row>
    <row r="188" spans="2:15" customFormat="1" ht="18" hidden="1" customHeight="1" outlineLevel="1" x14ac:dyDescent="0.35">
      <c r="B188" s="393"/>
      <c r="J188" s="393"/>
      <c r="L188" t="s">
        <v>489</v>
      </c>
      <c r="O188" s="393"/>
    </row>
    <row r="189" spans="2:15" customFormat="1" ht="18" hidden="1" customHeight="1" outlineLevel="1" x14ac:dyDescent="0.35">
      <c r="B189" s="393"/>
      <c r="J189" s="393"/>
      <c r="L189" t="s">
        <v>516</v>
      </c>
      <c r="O189" s="393"/>
    </row>
    <row r="190" spans="2:15" customFormat="1" ht="18" hidden="1" customHeight="1" outlineLevel="1" x14ac:dyDescent="0.35">
      <c r="B190" s="393"/>
      <c r="J190" s="393"/>
      <c r="K190" s="583" t="s">
        <v>496</v>
      </c>
      <c r="L190" s="583"/>
      <c r="M190" s="583"/>
      <c r="N190" s="241"/>
      <c r="O190" s="393"/>
    </row>
    <row r="191" spans="2:15" customFormat="1" ht="18" hidden="1" customHeight="1" outlineLevel="1" x14ac:dyDescent="0.35">
      <c r="B191" s="393"/>
      <c r="J191" s="393"/>
      <c r="K191" s="568" t="s">
        <v>497</v>
      </c>
      <c r="L191" s="568"/>
      <c r="M191" s="568"/>
      <c r="N191" s="352"/>
      <c r="O191" s="393"/>
    </row>
    <row r="192" spans="2:15" customFormat="1" ht="18" hidden="1" customHeight="1" outlineLevel="1" x14ac:dyDescent="0.35">
      <c r="B192" s="393"/>
      <c r="J192" s="393"/>
      <c r="K192" s="568"/>
      <c r="L192" s="568"/>
      <c r="M192" s="568"/>
      <c r="N192" s="352"/>
      <c r="O192" s="393"/>
    </row>
    <row r="193" spans="2:15" customFormat="1" ht="18" hidden="1" customHeight="1" outlineLevel="1" x14ac:dyDescent="0.35">
      <c r="B193" s="393"/>
      <c r="J193" s="393"/>
      <c r="K193" s="568" t="s">
        <v>498</v>
      </c>
      <c r="L193" s="568"/>
      <c r="M193" s="568"/>
      <c r="N193" s="352"/>
      <c r="O193" s="393"/>
    </row>
    <row r="194" spans="2:15" customFormat="1" ht="18" hidden="1" customHeight="1" outlineLevel="1" x14ac:dyDescent="0.35">
      <c r="B194" s="393"/>
      <c r="J194" s="393"/>
      <c r="K194" s="568"/>
      <c r="L194" s="568"/>
      <c r="M194" s="568"/>
      <c r="N194" s="352"/>
      <c r="O194" s="393"/>
    </row>
    <row r="195" spans="2:15" customFormat="1" ht="18" customHeight="1" collapsed="1" x14ac:dyDescent="0.35">
      <c r="B195" s="393"/>
      <c r="C195" s="623" t="s">
        <v>482</v>
      </c>
      <c r="D195" s="623"/>
      <c r="E195" s="623"/>
      <c r="F195" s="623"/>
      <c r="G195" s="623"/>
      <c r="H195" s="623"/>
      <c r="I195" s="623"/>
      <c r="J195" s="392"/>
      <c r="K195" s="623" t="s">
        <v>483</v>
      </c>
      <c r="L195" s="623"/>
      <c r="M195" s="623"/>
      <c r="N195" s="510"/>
      <c r="O195" s="393"/>
    </row>
    <row r="196" spans="2:15" ht="4" customHeight="1" x14ac:dyDescent="0.35"/>
    <row r="197" spans="2:15" ht="18" hidden="1" customHeight="1" outlineLevel="1" x14ac:dyDescent="0.35">
      <c r="B197" s="485"/>
      <c r="C197" s="631" t="s">
        <v>499</v>
      </c>
      <c r="D197" s="631"/>
      <c r="E197" s="631"/>
      <c r="F197" s="631"/>
      <c r="G197" s="631"/>
      <c r="H197" s="631"/>
      <c r="I197" s="631"/>
      <c r="J197" s="631"/>
      <c r="K197" s="631"/>
      <c r="L197" s="631"/>
      <c r="M197" s="631"/>
      <c r="N197" s="511"/>
      <c r="O197" s="485"/>
    </row>
    <row r="198" spans="2:15" customFormat="1" ht="18" hidden="1" customHeight="1" outlineLevel="1" x14ac:dyDescent="0.35">
      <c r="B198" s="486"/>
      <c r="C198" s="102" t="s">
        <v>503</v>
      </c>
      <c r="O198" s="486"/>
    </row>
    <row r="199" spans="2:15" customFormat="1" ht="18" hidden="1" customHeight="1" outlineLevel="1" x14ac:dyDescent="0.35">
      <c r="B199" s="486"/>
      <c r="C199" s="569" t="s">
        <v>517</v>
      </c>
      <c r="D199" s="569"/>
      <c r="E199" s="569"/>
      <c r="F199" s="569"/>
      <c r="G199" s="569"/>
      <c r="H199" s="569"/>
      <c r="I199" s="569"/>
      <c r="J199" s="569"/>
      <c r="K199" s="569"/>
      <c r="L199" s="569"/>
      <c r="M199" s="569"/>
      <c r="N199" s="503"/>
      <c r="O199" s="486"/>
    </row>
    <row r="200" spans="2:15" customFormat="1" ht="18" hidden="1" customHeight="1" outlineLevel="1" x14ac:dyDescent="0.35">
      <c r="B200" s="486"/>
      <c r="C200" s="550" t="s">
        <v>500</v>
      </c>
      <c r="D200" s="550"/>
      <c r="E200" s="550"/>
      <c r="F200" s="550"/>
      <c r="G200" s="550"/>
      <c r="H200" s="550"/>
      <c r="I200" s="550"/>
      <c r="J200" s="550"/>
      <c r="K200" s="550"/>
      <c r="L200" s="550"/>
      <c r="M200" s="550"/>
      <c r="N200" s="398"/>
      <c r="O200" s="486"/>
    </row>
    <row r="201" spans="2:15" customFormat="1" ht="18" hidden="1" customHeight="1" outlineLevel="1" x14ac:dyDescent="0.35">
      <c r="B201" s="486"/>
      <c r="C201" s="550" t="s">
        <v>501</v>
      </c>
      <c r="D201" s="550"/>
      <c r="E201" s="550"/>
      <c r="F201" s="550"/>
      <c r="G201" s="550"/>
      <c r="H201" s="550"/>
      <c r="I201" s="550"/>
      <c r="J201" s="550"/>
      <c r="K201" s="550"/>
      <c r="L201" s="550"/>
      <c r="M201" s="550"/>
      <c r="N201" s="398"/>
      <c r="O201" s="486"/>
    </row>
    <row r="202" spans="2:15" customFormat="1" ht="18" hidden="1" customHeight="1" outlineLevel="1" x14ac:dyDescent="0.35">
      <c r="B202" s="486"/>
      <c r="C202" s="550" t="s">
        <v>502</v>
      </c>
      <c r="D202" s="550"/>
      <c r="E202" s="550"/>
      <c r="F202" s="550"/>
      <c r="G202" s="550"/>
      <c r="H202" s="550"/>
      <c r="I202" s="550"/>
      <c r="J202" s="550"/>
      <c r="K202" s="550"/>
      <c r="L202" s="550"/>
      <c r="M202" s="550"/>
      <c r="N202" s="398"/>
      <c r="O202" s="486"/>
    </row>
    <row r="203" spans="2:15" customFormat="1" ht="18" hidden="1" customHeight="1" outlineLevel="1" x14ac:dyDescent="0.35">
      <c r="B203" s="486"/>
      <c r="C203" t="s">
        <v>504</v>
      </c>
      <c r="O203" s="486"/>
    </row>
    <row r="204" spans="2:15" customFormat="1" ht="18" hidden="1" customHeight="1" outlineLevel="1" x14ac:dyDescent="0.35">
      <c r="B204" s="486"/>
      <c r="C204" t="s">
        <v>505</v>
      </c>
      <c r="O204" s="486"/>
    </row>
    <row r="205" spans="2:15" customFormat="1" ht="18" hidden="1" customHeight="1" outlineLevel="1" x14ac:dyDescent="0.35">
      <c r="B205" s="486"/>
      <c r="C205" s="398" t="s">
        <v>506</v>
      </c>
      <c r="O205" s="486"/>
    </row>
    <row r="206" spans="2:15" customFormat="1" ht="18" hidden="1" customHeight="1" outlineLevel="1" x14ac:dyDescent="0.35">
      <c r="B206" s="486"/>
      <c r="C206" s="398" t="s">
        <v>507</v>
      </c>
      <c r="O206" s="486"/>
    </row>
    <row r="207" spans="2:15" customFormat="1" ht="18" hidden="1" customHeight="1" outlineLevel="1" x14ac:dyDescent="0.35">
      <c r="B207" s="486"/>
      <c r="C207" s="398" t="s">
        <v>508</v>
      </c>
      <c r="O207" s="486"/>
    </row>
    <row r="208" spans="2:15" customFormat="1" ht="18" hidden="1" customHeight="1" outlineLevel="1" x14ac:dyDescent="0.35">
      <c r="B208" s="486"/>
      <c r="C208" s="398" t="s">
        <v>518</v>
      </c>
      <c r="O208" s="486"/>
    </row>
    <row r="209" spans="2:15" customFormat="1" ht="18" customHeight="1" collapsed="1" x14ac:dyDescent="0.35">
      <c r="B209" s="486"/>
      <c r="C209" s="631" t="s">
        <v>499</v>
      </c>
      <c r="D209" s="631"/>
      <c r="E209" s="631"/>
      <c r="F209" s="631"/>
      <c r="G209" s="631"/>
      <c r="H209" s="631"/>
      <c r="I209" s="631"/>
      <c r="J209" s="631"/>
      <c r="K209" s="631"/>
      <c r="L209" s="631"/>
      <c r="M209" s="631"/>
      <c r="N209" s="511"/>
      <c r="O209" s="486"/>
    </row>
    <row r="211" spans="2:15" s="488" customFormat="1" ht="18" customHeight="1" x14ac:dyDescent="0.35">
      <c r="C211" s="544" t="s">
        <v>509</v>
      </c>
      <c r="D211" s="544"/>
      <c r="E211" s="544"/>
      <c r="F211" s="544"/>
      <c r="G211" s="544"/>
      <c r="H211" s="544"/>
      <c r="I211" s="544"/>
      <c r="J211" s="544"/>
      <c r="K211" s="544"/>
      <c r="L211" s="544"/>
      <c r="M211" s="545"/>
      <c r="N211" s="545"/>
    </row>
    <row r="212" spans="2:15" s="488" customFormat="1" ht="18" customHeight="1" x14ac:dyDescent="0.35">
      <c r="C212" s="548" t="s">
        <v>582</v>
      </c>
      <c r="D212" s="548"/>
      <c r="E212" s="548"/>
      <c r="F212" s="548"/>
      <c r="G212" s="548"/>
      <c r="H212" s="548"/>
      <c r="I212" s="548"/>
      <c r="J212" s="548"/>
      <c r="K212" s="548"/>
      <c r="L212" s="548"/>
      <c r="M212" s="545"/>
      <c r="N212" s="545"/>
    </row>
    <row r="213" spans="2:15" s="488" customFormat="1" ht="18" customHeight="1" x14ac:dyDescent="0.35">
      <c r="C213" s="548" t="s">
        <v>522</v>
      </c>
      <c r="D213" s="548"/>
      <c r="E213" s="548"/>
      <c r="F213" s="548"/>
      <c r="G213" s="548"/>
      <c r="H213" s="548"/>
      <c r="I213" s="548"/>
      <c r="J213" s="548"/>
      <c r="K213" s="548"/>
      <c r="L213" s="548"/>
      <c r="M213" s="545"/>
      <c r="N213" s="545"/>
    </row>
    <row r="214" spans="2:15" s="488" customFormat="1" ht="18" customHeight="1" x14ac:dyDescent="0.35">
      <c r="C214" s="548" t="s">
        <v>510</v>
      </c>
      <c r="D214" s="548"/>
      <c r="E214" s="548"/>
      <c r="F214" s="548"/>
      <c r="G214" s="548"/>
      <c r="H214" s="548"/>
      <c r="I214" s="548"/>
      <c r="J214" s="548"/>
      <c r="K214" s="548"/>
      <c r="L214" s="548"/>
      <c r="M214" s="545"/>
      <c r="N214" s="545"/>
    </row>
    <row r="215" spans="2:15" s="546" customFormat="1" ht="24.65" customHeight="1" x14ac:dyDescent="0.35">
      <c r="C215" s="547" t="s">
        <v>584</v>
      </c>
    </row>
    <row r="216" spans="2:15" s="488" customFormat="1" ht="18" customHeight="1" x14ac:dyDescent="0.35"/>
  </sheetData>
  <dataConsolidate/>
  <mergeCells count="192">
    <mergeCell ref="C201:M201"/>
    <mergeCell ref="C202:M202"/>
    <mergeCell ref="C209:M209"/>
    <mergeCell ref="C30:I30"/>
    <mergeCell ref="K30:M30"/>
    <mergeCell ref="C197:M197"/>
    <mergeCell ref="C199:M199"/>
    <mergeCell ref="C200:M200"/>
    <mergeCell ref="K193:M194"/>
    <mergeCell ref="C62:I62"/>
    <mergeCell ref="K62:M62"/>
    <mergeCell ref="C70:M70"/>
    <mergeCell ref="C110:I110"/>
    <mergeCell ref="K110:M110"/>
    <mergeCell ref="C129:I129"/>
    <mergeCell ref="K129:M129"/>
    <mergeCell ref="C151:I151"/>
    <mergeCell ref="K151:M151"/>
    <mergeCell ref="C157:I157"/>
    <mergeCell ref="K157:M157"/>
    <mergeCell ref="C174:I174"/>
    <mergeCell ref="K174:M174"/>
    <mergeCell ref="C195:I195"/>
    <mergeCell ref="K195:M195"/>
    <mergeCell ref="C176:I176"/>
    <mergeCell ref="K176:M176"/>
    <mergeCell ref="C177:I178"/>
    <mergeCell ref="K177:M177"/>
    <mergeCell ref="K160:M161"/>
    <mergeCell ref="K162:M163"/>
    <mergeCell ref="K164:L164"/>
    <mergeCell ref="C160:I160"/>
    <mergeCell ref="C166:D166"/>
    <mergeCell ref="C167:D167"/>
    <mergeCell ref="C168:D168"/>
    <mergeCell ref="E168:I168"/>
    <mergeCell ref="C163:D163"/>
    <mergeCell ref="C164:D164"/>
    <mergeCell ref="C161:D161"/>
    <mergeCell ref="C165:D165"/>
    <mergeCell ref="E170:I170"/>
    <mergeCell ref="E171:I171"/>
    <mergeCell ref="E169:I169"/>
    <mergeCell ref="C162:E162"/>
    <mergeCell ref="K170:M170"/>
    <mergeCell ref="K171:M173"/>
    <mergeCell ref="L96:M97"/>
    <mergeCell ref="L137:M137"/>
    <mergeCell ref="L139:M141"/>
    <mergeCell ref="C121:I122"/>
    <mergeCell ref="C112:I112"/>
    <mergeCell ref="L102:M103"/>
    <mergeCell ref="C115:I115"/>
    <mergeCell ref="C123:I125"/>
    <mergeCell ref="L115:M116"/>
    <mergeCell ref="K112:M112"/>
    <mergeCell ref="C113:I114"/>
    <mergeCell ref="C85:I85"/>
    <mergeCell ref="C86:I86"/>
    <mergeCell ref="C75:I76"/>
    <mergeCell ref="L45:M45"/>
    <mergeCell ref="L46:M46"/>
    <mergeCell ref="L47:M47"/>
    <mergeCell ref="C159:I159"/>
    <mergeCell ref="K159:M159"/>
    <mergeCell ref="C140:I141"/>
    <mergeCell ref="C142:I144"/>
    <mergeCell ref="C139:I139"/>
    <mergeCell ref="K149:M150"/>
    <mergeCell ref="K144:M145"/>
    <mergeCell ref="L142:M142"/>
    <mergeCell ref="C154:I156"/>
    <mergeCell ref="K154:M156"/>
    <mergeCell ref="K146:M148"/>
    <mergeCell ref="K153:M153"/>
    <mergeCell ref="K133:M135"/>
    <mergeCell ref="L93:M95"/>
    <mergeCell ref="L98:M99"/>
    <mergeCell ref="C92:I93"/>
    <mergeCell ref="C132:I134"/>
    <mergeCell ref="K132:M132"/>
    <mergeCell ref="C6:I8"/>
    <mergeCell ref="G23:G24"/>
    <mergeCell ref="H23:H24"/>
    <mergeCell ref="I23:I24"/>
    <mergeCell ref="C5:I5"/>
    <mergeCell ref="C16:I16"/>
    <mergeCell ref="C17:I17"/>
    <mergeCell ref="C18:I18"/>
    <mergeCell ref="C19:I19"/>
    <mergeCell ref="C14:I14"/>
    <mergeCell ref="C15:I15"/>
    <mergeCell ref="C9:I10"/>
    <mergeCell ref="D23:D24"/>
    <mergeCell ref="C23:C24"/>
    <mergeCell ref="E23:E24"/>
    <mergeCell ref="B2:O2"/>
    <mergeCell ref="K6:M7"/>
    <mergeCell ref="K8:M9"/>
    <mergeCell ref="C126:I128"/>
    <mergeCell ref="K29:M29"/>
    <mergeCell ref="K59:M60"/>
    <mergeCell ref="K68:M69"/>
    <mergeCell ref="K127:M127"/>
    <mergeCell ref="L117:M118"/>
    <mergeCell ref="L21:M21"/>
    <mergeCell ref="C35:I35"/>
    <mergeCell ref="C36:I36"/>
    <mergeCell ref="C21:I21"/>
    <mergeCell ref="L39:M39"/>
    <mergeCell ref="L40:M40"/>
    <mergeCell ref="L41:M42"/>
    <mergeCell ref="L44:M44"/>
    <mergeCell ref="L113:M114"/>
    <mergeCell ref="L58:M58"/>
    <mergeCell ref="L48:M48"/>
    <mergeCell ref="C64:M64"/>
    <mergeCell ref="L77:M77"/>
    <mergeCell ref="K5:M5"/>
    <mergeCell ref="C91:I91"/>
    <mergeCell ref="C214:L214"/>
    <mergeCell ref="C11:I13"/>
    <mergeCell ref="L13:M15"/>
    <mergeCell ref="K16:M16"/>
    <mergeCell ref="L17:M18"/>
    <mergeCell ref="L19:M20"/>
    <mergeCell ref="L83:M83"/>
    <mergeCell ref="K136:M136"/>
    <mergeCell ref="K178:M180"/>
    <mergeCell ref="K186:M186"/>
    <mergeCell ref="L187:M187"/>
    <mergeCell ref="K182:M184"/>
    <mergeCell ref="K181:M181"/>
    <mergeCell ref="K185:M185"/>
    <mergeCell ref="K190:M190"/>
    <mergeCell ref="K191:M192"/>
    <mergeCell ref="C172:I173"/>
    <mergeCell ref="L52:M52"/>
    <mergeCell ref="L143:M143"/>
    <mergeCell ref="C135:I136"/>
    <mergeCell ref="L105:M108"/>
    <mergeCell ref="F23:F24"/>
    <mergeCell ref="C20:I20"/>
    <mergeCell ref="C22:E22"/>
    <mergeCell ref="M10:N10"/>
    <mergeCell ref="L54:M54"/>
    <mergeCell ref="L76:M76"/>
    <mergeCell ref="C77:I78"/>
    <mergeCell ref="C27:G27"/>
    <mergeCell ref="C28:I29"/>
    <mergeCell ref="L90:M90"/>
    <mergeCell ref="L88:M88"/>
    <mergeCell ref="F22:H22"/>
    <mergeCell ref="H26:I26"/>
    <mergeCell ref="C26:G26"/>
    <mergeCell ref="C37:I37"/>
    <mergeCell ref="C40:I40"/>
    <mergeCell ref="C74:I74"/>
    <mergeCell ref="C88:I88"/>
    <mergeCell ref="C87:I87"/>
    <mergeCell ref="C89:I89"/>
    <mergeCell ref="C90:I90"/>
    <mergeCell ref="L87:M87"/>
    <mergeCell ref="C38:I39"/>
    <mergeCell ref="C41:I42"/>
    <mergeCell ref="L36:M38"/>
    <mergeCell ref="L56:M57"/>
    <mergeCell ref="C84:I84"/>
    <mergeCell ref="C212:L212"/>
    <mergeCell ref="C213:L213"/>
    <mergeCell ref="C72:I72"/>
    <mergeCell ref="C82:I82"/>
    <mergeCell ref="C137:I138"/>
    <mergeCell ref="K31:M31"/>
    <mergeCell ref="C131:I131"/>
    <mergeCell ref="K131:M131"/>
    <mergeCell ref="K72:M72"/>
    <mergeCell ref="C32:I32"/>
    <mergeCell ref="C33:I33"/>
    <mergeCell ref="C34:I34"/>
    <mergeCell ref="C31:I31"/>
    <mergeCell ref="L34:M34"/>
    <mergeCell ref="L32:M33"/>
    <mergeCell ref="L85:M85"/>
    <mergeCell ref="L86:M86"/>
    <mergeCell ref="C79:I81"/>
    <mergeCell ref="C83:I83"/>
    <mergeCell ref="K73:M75"/>
    <mergeCell ref="K109:N109"/>
    <mergeCell ref="L89:M89"/>
    <mergeCell ref="L92:M92"/>
    <mergeCell ref="C153:I153"/>
  </mergeCells>
  <hyperlinks>
    <hyperlink ref="L143" r:id="rId1" xr:uid="{F2CB036F-3793-4C2E-A456-96AF499228B7}"/>
  </hyperlinks>
  <pageMargins left="0.7" right="0.7" top="0.75" bottom="0.75" header="0.3" footer="0.3"/>
  <pageSetup orientation="landscape"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48B9745C-415E-492B-BD61-533C84957CAA}">
          <x14:formula1>
            <xm:f>'Drop-down Lists'!$B$5:$B$11</xm:f>
          </x14:formula1>
          <xm:sqref>M11:N11</xm:sqref>
        </x14:dataValidation>
        <x14:dataValidation type="list" allowBlank="1" showInputMessage="1" showErrorMessage="1" xr:uid="{62CF1F43-B9DD-472F-9EEE-CA3CEE3B88C6}">
          <x14:formula1>
            <xm:f>'Drop-down Lists'!$B$13:$B$18</xm:f>
          </x14:formula1>
          <xm:sqref>M12:N12</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7A104-B705-492F-8B08-BE5329450756}">
  <sheetPr>
    <tabColor rgb="FF0000CC"/>
  </sheetPr>
  <dimension ref="B1:AI93"/>
  <sheetViews>
    <sheetView showGridLines="0" showRowColHeaders="0" showZeros="0" zoomScaleNormal="100" workbookViewId="0">
      <selection activeCell="I22" sqref="I22"/>
    </sheetView>
  </sheetViews>
  <sheetFormatPr defaultRowHeight="16.75" customHeight="1" x14ac:dyDescent="0.35"/>
  <cols>
    <col min="1" max="1" width="2.1796875" customWidth="1"/>
    <col min="2" max="2" width="24.36328125" style="102" customWidth="1"/>
    <col min="3" max="3" width="37.1796875" style="103" customWidth="1"/>
    <col min="4" max="4" width="0.453125" style="103" customWidth="1"/>
    <col min="5" max="5" width="11.81640625" style="21" customWidth="1"/>
    <col min="6" max="6" width="0.453125" style="45" customWidth="1"/>
    <col min="7" max="7" width="11.81640625" style="105" customWidth="1"/>
    <col min="8" max="8" width="0.453125" customWidth="1"/>
    <col min="9" max="9" width="11.81640625" style="104" customWidth="1"/>
    <col min="10" max="10" width="4.36328125" customWidth="1"/>
    <col min="11" max="11" width="41.54296875" customWidth="1"/>
    <col min="12" max="12" width="0.453125" customWidth="1"/>
    <col min="13" max="13" width="11.81640625" style="21" customWidth="1"/>
    <col min="14" max="14" width="0.453125" style="21" customWidth="1"/>
    <col min="15" max="15" width="11.81640625" style="21" customWidth="1"/>
    <col min="16" max="16" width="0.453125" customWidth="1"/>
    <col min="17" max="17" width="11.81640625" style="14" customWidth="1"/>
    <col min="18" max="18" width="11.54296875" bestFit="1" customWidth="1"/>
  </cols>
  <sheetData>
    <row r="1" spans="2:35" ht="30" customHeight="1" x14ac:dyDescent="0.35">
      <c r="B1" s="706">
        <f>'Start Here'!M10</f>
        <v>0</v>
      </c>
      <c r="C1" s="706"/>
      <c r="D1" s="706"/>
      <c r="E1" s="706"/>
      <c r="F1" s="706"/>
      <c r="G1" s="706"/>
      <c r="H1" s="706"/>
      <c r="I1" s="706"/>
      <c r="J1" s="706"/>
      <c r="K1" s="706"/>
      <c r="L1" s="706"/>
      <c r="M1" s="706"/>
      <c r="N1" s="706"/>
      <c r="O1" s="706"/>
      <c r="P1" s="706"/>
      <c r="Q1" s="706"/>
    </row>
    <row r="2" spans="2:35" s="290" customFormat="1" ht="24" customHeight="1" x14ac:dyDescent="0.35">
      <c r="B2" s="764" t="s">
        <v>39</v>
      </c>
      <c r="C2" s="764"/>
      <c r="D2" s="764"/>
      <c r="E2" s="764"/>
      <c r="F2" s="764"/>
      <c r="G2" s="764"/>
      <c r="H2" s="764"/>
      <c r="I2" s="764"/>
      <c r="J2" s="764"/>
      <c r="K2" s="764"/>
      <c r="L2" s="764"/>
      <c r="M2" s="764"/>
      <c r="N2" s="764"/>
      <c r="O2" s="764"/>
      <c r="P2" s="764"/>
      <c r="Q2" s="764"/>
    </row>
    <row r="3" spans="2:35" s="291" customFormat="1" ht="24" customHeight="1" x14ac:dyDescent="0.35">
      <c r="B3" s="426" t="s">
        <v>87</v>
      </c>
      <c r="C3" s="420" t="str">
        <f>'Start Here'!M11</f>
        <v>Select Review Purpose</v>
      </c>
      <c r="D3" s="417"/>
      <c r="E3" s="417"/>
      <c r="F3" s="417"/>
      <c r="H3" s="417"/>
      <c r="L3" s="418"/>
      <c r="N3" s="418"/>
      <c r="P3" s="421"/>
      <c r="Q3" s="421"/>
    </row>
    <row r="4" spans="2:35" s="291" customFormat="1" ht="24" customHeight="1" x14ac:dyDescent="0.5">
      <c r="B4" s="484" t="s">
        <v>88</v>
      </c>
      <c r="C4" s="62" t="str">
        <f>'Start Here'!M12</f>
        <v>Select Reporting Period</v>
      </c>
      <c r="D4" s="350"/>
      <c r="F4" s="350"/>
      <c r="H4" s="350"/>
      <c r="L4" s="421"/>
      <c r="N4" s="422"/>
      <c r="P4" s="421"/>
      <c r="Q4" s="421"/>
    </row>
    <row r="5" spans="2:35" ht="15" customHeight="1" x14ac:dyDescent="0.35">
      <c r="B5" s="761" t="s">
        <v>47</v>
      </c>
      <c r="C5" s="762"/>
      <c r="D5" s="78"/>
      <c r="E5" s="79" t="s">
        <v>45</v>
      </c>
      <c r="F5" s="80"/>
      <c r="G5" s="81" t="s">
        <v>74</v>
      </c>
      <c r="H5" s="37"/>
      <c r="I5" s="82" t="s">
        <v>36</v>
      </c>
      <c r="K5" s="761" t="s">
        <v>130</v>
      </c>
      <c r="M5" s="79" t="s">
        <v>45</v>
      </c>
      <c r="O5" s="81" t="s">
        <v>74</v>
      </c>
      <c r="Q5" s="371" t="s">
        <v>36</v>
      </c>
    </row>
    <row r="6" spans="2:35" ht="46.75" customHeight="1" x14ac:dyDescent="0.35">
      <c r="B6" s="761"/>
      <c r="C6" s="762"/>
      <c r="D6" s="78"/>
      <c r="E6" s="83" t="s">
        <v>31</v>
      </c>
      <c r="F6" s="84"/>
      <c r="G6" s="83" t="s">
        <v>31</v>
      </c>
      <c r="H6" s="35"/>
      <c r="I6" s="85" t="s">
        <v>75</v>
      </c>
      <c r="K6" s="761"/>
      <c r="L6" s="458"/>
      <c r="M6" s="83" t="s">
        <v>31</v>
      </c>
      <c r="N6" s="80"/>
      <c r="O6" s="83" t="s">
        <v>31</v>
      </c>
      <c r="P6" s="352"/>
      <c r="Q6" s="372" t="s">
        <v>75</v>
      </c>
    </row>
    <row r="7" spans="2:35" s="352" customFormat="1" ht="18" customHeight="1" x14ac:dyDescent="0.35">
      <c r="B7" s="759" t="s">
        <v>18</v>
      </c>
      <c r="C7" s="86" t="s">
        <v>24</v>
      </c>
      <c r="D7" s="351"/>
      <c r="E7" s="87">
        <f>IFERROR(Sales!F7,"")</f>
        <v>0</v>
      </c>
      <c r="F7" s="357"/>
      <c r="G7" s="87">
        <f>IFERROR(Sales!I7,"")</f>
        <v>0</v>
      </c>
      <c r="H7" s="357"/>
      <c r="I7" s="87">
        <f>IFERROR(G7-E7,"")</f>
        <v>0</v>
      </c>
      <c r="K7" s="365" t="s">
        <v>71</v>
      </c>
      <c r="L7" s="365"/>
      <c r="M7" s="366" t="str">
        <f>IFERROR((E16/E12),"")</f>
        <v/>
      </c>
      <c r="N7" s="366" t="e">
        <f>F16/F12</f>
        <v>#DIV/0!</v>
      </c>
      <c r="O7" s="366" t="str">
        <f>IFERROR((G16/G12),"")</f>
        <v/>
      </c>
      <c r="P7" s="474"/>
      <c r="Q7" s="366" t="str">
        <f>IFERROR(O7-M7,"")</f>
        <v/>
      </c>
    </row>
    <row r="8" spans="2:35" s="352" customFormat="1" ht="18" customHeight="1" x14ac:dyDescent="0.35">
      <c r="B8" s="763"/>
      <c r="C8" s="348" t="s">
        <v>397</v>
      </c>
      <c r="E8" s="349">
        <f>'COGS-COSS'!L9</f>
        <v>0</v>
      </c>
      <c r="F8" s="358"/>
      <c r="G8" s="349">
        <f>'COGS-COSS'!L9</f>
        <v>0</v>
      </c>
      <c r="H8" s="358"/>
      <c r="I8" s="349">
        <f>G8-E8</f>
        <v>0</v>
      </c>
      <c r="K8" s="439" t="s">
        <v>127</v>
      </c>
      <c r="L8" s="459"/>
      <c r="M8" s="440" t="str">
        <f>IFERROR(E11/('COGS-COSS'!H9+'COGS-COSS'!I9),"")</f>
        <v/>
      </c>
      <c r="N8" s="463"/>
      <c r="O8" s="440" t="str">
        <f>IFERROR(G11/('COGS-COSS'!H9+'COGS-COSS'!I9),"")</f>
        <v/>
      </c>
      <c r="P8" s="475"/>
      <c r="Q8" s="441" t="str">
        <f>IFERROR(O8-M8,"")</f>
        <v/>
      </c>
    </row>
    <row r="9" spans="2:35" s="352" customFormat="1" ht="18" customHeight="1" x14ac:dyDescent="0.35">
      <c r="B9" s="763"/>
      <c r="C9" s="348" t="s">
        <v>398</v>
      </c>
      <c r="E9" s="349">
        <f>'COGS-COSS'!M9</f>
        <v>0</v>
      </c>
      <c r="F9" s="358"/>
      <c r="G9" s="349">
        <f>'COGS-COSS'!M9</f>
        <v>0</v>
      </c>
      <c r="H9" s="358"/>
      <c r="I9" s="349">
        <f t="shared" ref="I9:I10" si="0">G9-E9</f>
        <v>0</v>
      </c>
      <c r="K9" s="439" t="s">
        <v>128</v>
      </c>
      <c r="L9" s="459"/>
      <c r="M9" s="442" t="str">
        <f>IFERROR(M7/M8,"")</f>
        <v/>
      </c>
      <c r="N9" s="464"/>
      <c r="O9" s="442" t="str">
        <f>IFERROR(O7/O8,"")</f>
        <v/>
      </c>
      <c r="P9" s="461"/>
      <c r="Q9" s="443" t="str">
        <f>IFERROR(O9-M9,"")</f>
        <v/>
      </c>
    </row>
    <row r="10" spans="2:35" s="92" customFormat="1" ht="18" customHeight="1" x14ac:dyDescent="0.35">
      <c r="B10" s="763"/>
      <c r="C10" s="88" t="s">
        <v>22</v>
      </c>
      <c r="D10" s="353"/>
      <c r="E10" s="89">
        <f>E9+E8</f>
        <v>0</v>
      </c>
      <c r="F10" s="359"/>
      <c r="G10" s="87">
        <f>G8+G9</f>
        <v>0</v>
      </c>
      <c r="H10" s="357"/>
      <c r="I10" s="349">
        <f t="shared" si="0"/>
        <v>0</v>
      </c>
      <c r="K10" s="439" t="s">
        <v>129</v>
      </c>
      <c r="L10" s="459"/>
      <c r="M10" s="444" t="str">
        <f>IFERROR(M9+1,"")</f>
        <v/>
      </c>
      <c r="N10" s="465"/>
      <c r="O10" s="444" t="str">
        <f>IFERROR(O9+1,"")</f>
        <v/>
      </c>
      <c r="P10" s="461"/>
      <c r="Q10" s="443" t="str">
        <f>IFERROR(Q9+1,"")</f>
        <v/>
      </c>
    </row>
    <row r="11" spans="2:35" s="92" customFormat="1" ht="18" customHeight="1" x14ac:dyDescent="0.35">
      <c r="B11" s="763"/>
      <c r="C11" s="90" t="s">
        <v>19</v>
      </c>
      <c r="D11" s="354"/>
      <c r="E11" s="87">
        <f>IFERROR(E7-E10,"")</f>
        <v>0</v>
      </c>
      <c r="F11" s="359"/>
      <c r="G11" s="87">
        <f>IFERROR(G7-G10,"")</f>
        <v>0</v>
      </c>
      <c r="H11" s="357"/>
      <c r="I11" s="87">
        <f>IFERROR(G11-E11,"")</f>
        <v>0</v>
      </c>
      <c r="K11" s="365" t="s">
        <v>72</v>
      </c>
      <c r="L11" s="460"/>
      <c r="M11" s="367" t="str">
        <f>IFERROR((1/E12),"")</f>
        <v/>
      </c>
      <c r="N11" s="367"/>
      <c r="O11" s="367" t="str">
        <f>IFERROR((1/G12),"")</f>
        <v/>
      </c>
      <c r="P11" s="414"/>
      <c r="Q11" s="415" t="str">
        <f>IFERROR(O11-M11,"")</f>
        <v/>
      </c>
    </row>
    <row r="12" spans="2:35" s="92" customFormat="1" ht="18" customHeight="1" x14ac:dyDescent="0.35">
      <c r="B12" s="760"/>
      <c r="C12" s="90" t="s">
        <v>20</v>
      </c>
      <c r="D12" s="354"/>
      <c r="E12" s="91" t="str">
        <f>IFERROR((E11/E7),"")</f>
        <v/>
      </c>
      <c r="F12" s="360"/>
      <c r="G12" s="91" t="str">
        <f>IFERROR((G11/G7),"")</f>
        <v/>
      </c>
      <c r="H12" s="362"/>
      <c r="I12" s="91" t="str">
        <f>IFERROR(G12-E12,"")</f>
        <v/>
      </c>
      <c r="K12" s="439" t="s">
        <v>396</v>
      </c>
      <c r="L12" s="459"/>
      <c r="M12" s="765"/>
      <c r="N12" s="766"/>
      <c r="O12" s="767"/>
      <c r="P12" s="461"/>
      <c r="Q12" s="492"/>
      <c r="AG12" s="558" t="s">
        <v>70</v>
      </c>
      <c r="AH12" s="558"/>
      <c r="AI12" s="558"/>
    </row>
    <row r="13" spans="2:35" s="92" customFormat="1" ht="18" customHeight="1" x14ac:dyDescent="0.35">
      <c r="K13" s="439" t="s">
        <v>131</v>
      </c>
      <c r="L13" s="459"/>
      <c r="M13" s="531" t="str">
        <f>IFERROR(M12/E12,"")</f>
        <v/>
      </c>
      <c r="N13" s="464"/>
      <c r="O13" s="531" t="str">
        <f>IFERROR(M12/G12,"")</f>
        <v/>
      </c>
      <c r="P13" s="461"/>
      <c r="Q13" s="445" t="str">
        <f>IFERROR(O13-M13,"")</f>
        <v/>
      </c>
      <c r="AG13" s="558"/>
      <c r="AH13" s="558"/>
      <c r="AI13" s="558"/>
    </row>
    <row r="14" spans="2:35" s="92" customFormat="1" ht="18" customHeight="1" x14ac:dyDescent="0.35">
      <c r="B14" s="759" t="s">
        <v>27</v>
      </c>
      <c r="C14" s="90" t="s">
        <v>25</v>
      </c>
      <c r="D14" s="355"/>
      <c r="E14" s="87">
        <f>IFERROR(OPEX!E7-OPEX!E8,"")</f>
        <v>0</v>
      </c>
      <c r="F14" s="361"/>
      <c r="G14" s="87">
        <f>IFERROR(OPEX!E7-OPEX!E8,"")</f>
        <v>0</v>
      </c>
      <c r="H14" s="363"/>
      <c r="I14" s="87">
        <f>IFERROR(G14-E14,"")</f>
        <v>0</v>
      </c>
      <c r="K14" s="446" t="s">
        <v>490</v>
      </c>
      <c r="L14" s="461"/>
      <c r="M14" s="447" t="str">
        <f>IFERROR(M12/(M7/M9),"")</f>
        <v/>
      </c>
      <c r="N14" s="466"/>
      <c r="O14" s="447" t="str">
        <f>IFERROR(M12/(O7/O9),"")</f>
        <v/>
      </c>
      <c r="P14" s="466"/>
      <c r="Q14" s="448" t="str">
        <f>IFERROR(O14-M14,"")</f>
        <v/>
      </c>
      <c r="AG14" s="558"/>
      <c r="AH14" s="558"/>
      <c r="AI14" s="558"/>
    </row>
    <row r="15" spans="2:35" s="92" customFormat="1" ht="18" customHeight="1" x14ac:dyDescent="0.35">
      <c r="B15" s="763"/>
      <c r="C15" s="90" t="s">
        <v>23</v>
      </c>
      <c r="D15" s="355"/>
      <c r="E15" s="87">
        <f>IFERROR(OPEX!E8,"")</f>
        <v>0</v>
      </c>
      <c r="F15" s="361"/>
      <c r="G15" s="87">
        <f>IFERROR(OPEX!E8,"")</f>
        <v>0</v>
      </c>
      <c r="H15" s="363"/>
      <c r="I15" s="87">
        <f>IFERROR(G15-E15,"")</f>
        <v>0</v>
      </c>
      <c r="K15" s="439" t="s">
        <v>491</v>
      </c>
      <c r="L15" s="459"/>
      <c r="M15" s="340" t="str">
        <f>IFERROR(M13*12,"")</f>
        <v/>
      </c>
      <c r="N15" s="467"/>
      <c r="O15" s="340" t="str">
        <f>IFERROR(O13*12,"")</f>
        <v/>
      </c>
      <c r="P15" s="461"/>
      <c r="Q15" s="445" t="str">
        <f>IFERROR(O15-M15,"")</f>
        <v/>
      </c>
      <c r="AG15" s="558"/>
      <c r="AH15" s="558"/>
      <c r="AI15" s="558"/>
    </row>
    <row r="16" spans="2:35" s="92" customFormat="1" ht="18" customHeight="1" x14ac:dyDescent="0.35">
      <c r="B16" s="760"/>
      <c r="C16" s="90" t="s">
        <v>26</v>
      </c>
      <c r="D16" s="355"/>
      <c r="E16" s="87">
        <f>IFERROR(E14+E15,"")</f>
        <v>0</v>
      </c>
      <c r="F16" s="361"/>
      <c r="G16" s="87">
        <f>IFERROR(G14+G15,"")</f>
        <v>0</v>
      </c>
      <c r="H16" s="357"/>
      <c r="I16" s="87">
        <f>IFERROR(G16-E16,"")</f>
        <v>0</v>
      </c>
      <c r="K16" s="446" t="s">
        <v>520</v>
      </c>
      <c r="L16" s="461"/>
      <c r="M16" s="532" t="str">
        <f>IFERROR(M14*12,"")</f>
        <v/>
      </c>
      <c r="N16" s="466"/>
      <c r="O16" s="532" t="str">
        <f>IFERROR(O14*12,"")</f>
        <v/>
      </c>
      <c r="P16" s="466"/>
      <c r="Q16" s="448" t="str">
        <f>IFERROR(O16-M16,"")</f>
        <v/>
      </c>
      <c r="AG16" s="558"/>
      <c r="AH16" s="558"/>
      <c r="AI16" s="558"/>
    </row>
    <row r="17" spans="2:17" s="92" customFormat="1" ht="18" customHeight="1" x14ac:dyDescent="0.35">
      <c r="K17" s="439" t="s">
        <v>132</v>
      </c>
      <c r="L17" s="459"/>
      <c r="M17" s="765"/>
      <c r="N17" s="766"/>
      <c r="O17" s="767"/>
      <c r="P17" s="461"/>
      <c r="Q17" s="450"/>
    </row>
    <row r="18" spans="2:17" s="99" customFormat="1" ht="18" customHeight="1" x14ac:dyDescent="0.35">
      <c r="B18" s="759" t="s">
        <v>31</v>
      </c>
      <c r="C18" s="97" t="s">
        <v>28</v>
      </c>
      <c r="D18" s="356"/>
      <c r="E18" s="87">
        <f>IFERROR(E11-E16,"")</f>
        <v>0</v>
      </c>
      <c r="F18" s="361"/>
      <c r="G18" s="87">
        <f>IFERROR(G11-G16,"")</f>
        <v>0</v>
      </c>
      <c r="H18" s="357"/>
      <c r="I18" s="87">
        <f>IFERROR(G18-E18,"")</f>
        <v>0</v>
      </c>
      <c r="K18" s="439" t="s">
        <v>131</v>
      </c>
      <c r="L18" s="459"/>
      <c r="M18" s="531" t="str">
        <f>IFERROR(M17/E12,"")</f>
        <v/>
      </c>
      <c r="N18" s="464"/>
      <c r="O18" s="531" t="str">
        <f>IFERROR(M17/G12,"")</f>
        <v/>
      </c>
      <c r="P18" s="461"/>
      <c r="Q18" s="445" t="str">
        <f>IFERROR(O18-M18,"")</f>
        <v/>
      </c>
    </row>
    <row r="19" spans="2:17" s="99" customFormat="1" ht="18" customHeight="1" x14ac:dyDescent="0.35">
      <c r="B19" s="760"/>
      <c r="C19" s="90" t="s">
        <v>29</v>
      </c>
      <c r="D19" s="355"/>
      <c r="E19" s="91" t="str">
        <f>IFERROR((E18/E7),"")</f>
        <v/>
      </c>
      <c r="F19" s="360"/>
      <c r="G19" s="91" t="str">
        <f>IFERROR((G18/G7),"")</f>
        <v/>
      </c>
      <c r="H19" s="362"/>
      <c r="I19" s="91" t="str">
        <f>IFERROR(G19-E2,"")</f>
        <v/>
      </c>
      <c r="K19" s="446" t="s">
        <v>490</v>
      </c>
      <c r="L19" s="462"/>
      <c r="M19" s="449" t="str">
        <f>IFERROR(M17/(M7/M9),"")</f>
        <v/>
      </c>
      <c r="N19" s="468"/>
      <c r="O19" s="449" t="str">
        <f>IFERROR(M17/(O7/O9),"")</f>
        <v/>
      </c>
      <c r="P19" s="462"/>
      <c r="Q19" s="448" t="str">
        <f>IFERROR(O19-M19,"")</f>
        <v/>
      </c>
    </row>
    <row r="20" spans="2:17" s="99" customFormat="1" ht="18" customHeight="1" x14ac:dyDescent="0.35">
      <c r="B20" s="98"/>
      <c r="H20" s="100"/>
      <c r="I20" s="100" t="str">
        <f>IFERROR((#REF!-M11),"")</f>
        <v/>
      </c>
      <c r="K20" s="395" t="s">
        <v>417</v>
      </c>
      <c r="L20" s="414"/>
      <c r="M20" s="414"/>
      <c r="N20" s="414"/>
      <c r="O20" s="414"/>
      <c r="P20" s="414"/>
      <c r="Q20" s="414"/>
    </row>
    <row r="21" spans="2:17" s="99" customFormat="1" ht="18" customHeight="1" x14ac:dyDescent="0.35">
      <c r="B21" s="94"/>
      <c r="K21" s="451" t="s">
        <v>38</v>
      </c>
      <c r="L21" s="462"/>
      <c r="M21" s="452" t="str">
        <f>IFERROR(M22/M23,"")</f>
        <v/>
      </c>
      <c r="N21" s="469"/>
      <c r="O21" s="452" t="str">
        <f>IFERROR(O22/O23,"")</f>
        <v/>
      </c>
      <c r="P21" s="476"/>
      <c r="Q21" s="453" t="str">
        <f>IFERROR(O21-M21,"")</f>
        <v/>
      </c>
    </row>
    <row r="22" spans="2:17" s="99" customFormat="1" ht="18" customHeight="1" x14ac:dyDescent="0.35">
      <c r="B22" s="94"/>
      <c r="J22" s="101"/>
      <c r="K22" s="454" t="s">
        <v>403</v>
      </c>
      <c r="L22" s="462"/>
      <c r="M22" s="455">
        <f>E16</f>
        <v>0</v>
      </c>
      <c r="N22" s="470"/>
      <c r="O22" s="341">
        <f>G16</f>
        <v>0</v>
      </c>
      <c r="P22" s="477"/>
      <c r="Q22" s="479">
        <f>O22-M22</f>
        <v>0</v>
      </c>
    </row>
    <row r="23" spans="2:17" ht="18" customHeight="1" x14ac:dyDescent="0.35">
      <c r="B23" s="94"/>
      <c r="K23" s="454" t="s">
        <v>32</v>
      </c>
      <c r="L23" s="462"/>
      <c r="M23" s="455">
        <f>E7</f>
        <v>0</v>
      </c>
      <c r="N23" s="470"/>
      <c r="O23" s="341">
        <f>G7</f>
        <v>0</v>
      </c>
      <c r="P23" s="478"/>
      <c r="Q23" s="456">
        <f>O23-M23</f>
        <v>0</v>
      </c>
    </row>
    <row r="24" spans="2:17" ht="18" customHeight="1" x14ac:dyDescent="0.35">
      <c r="G24" s="59"/>
      <c r="K24" s="451" t="s">
        <v>418</v>
      </c>
      <c r="L24" s="462"/>
      <c r="M24" s="452" t="str">
        <f>IFERROR(M25/M26,"")</f>
        <v/>
      </c>
      <c r="N24" s="471"/>
      <c r="O24" s="452" t="str">
        <f>IFERROR(O25/O26,"")</f>
        <v/>
      </c>
      <c r="P24" s="476"/>
      <c r="Q24" s="480"/>
    </row>
    <row r="25" spans="2:17" ht="18" customHeight="1" x14ac:dyDescent="0.35">
      <c r="G25" s="59"/>
      <c r="K25" s="454" t="s">
        <v>403</v>
      </c>
      <c r="L25" s="462"/>
      <c r="M25" s="457">
        <f>OPEX!E7</f>
        <v>0</v>
      </c>
      <c r="N25" s="472"/>
      <c r="O25" s="457">
        <f>OPEX!E7</f>
        <v>0</v>
      </c>
      <c r="P25" s="477"/>
      <c r="Q25" s="416"/>
    </row>
    <row r="26" spans="2:17" ht="18" customHeight="1" x14ac:dyDescent="0.35">
      <c r="G26" s="59"/>
      <c r="K26" s="454" t="s">
        <v>46</v>
      </c>
      <c r="L26" s="462"/>
      <c r="M26" s="455">
        <f>'COGS-COSS'!N9</f>
        <v>0</v>
      </c>
      <c r="N26" s="473"/>
      <c r="O26" s="455">
        <f>'COGS-COSS'!N9</f>
        <v>0</v>
      </c>
      <c r="P26" s="478"/>
      <c r="Q26" s="416"/>
    </row>
    <row r="27" spans="2:17" ht="18" customHeight="1" x14ac:dyDescent="0.35">
      <c r="B27"/>
      <c r="C27"/>
      <c r="D27"/>
      <c r="E27"/>
      <c r="F27"/>
      <c r="G27"/>
      <c r="I27"/>
    </row>
    <row r="28" spans="2:17" ht="18" customHeight="1" x14ac:dyDescent="0.35">
      <c r="B28"/>
      <c r="C28"/>
      <c r="D28"/>
      <c r="E28"/>
      <c r="F28"/>
      <c r="G28"/>
      <c r="I28"/>
      <c r="K28" s="137"/>
      <c r="M28" s="370"/>
    </row>
    <row r="29" spans="2:17" ht="18" customHeight="1" x14ac:dyDescent="0.35">
      <c r="B29"/>
      <c r="C29"/>
      <c r="D29"/>
      <c r="E29"/>
      <c r="F29"/>
      <c r="G29"/>
      <c r="I29"/>
    </row>
    <row r="30" spans="2:17" ht="18" customHeight="1" x14ac:dyDescent="0.35">
      <c r="B30" s="94"/>
      <c r="C30" s="92"/>
      <c r="D30" s="92"/>
      <c r="E30" s="95"/>
      <c r="F30" s="93"/>
      <c r="G30" s="96"/>
      <c r="H30" s="95"/>
      <c r="I30" s="95"/>
    </row>
    <row r="31" spans="2:17" ht="18" customHeight="1" x14ac:dyDescent="0.35">
      <c r="B31"/>
      <c r="C31"/>
      <c r="D31"/>
      <c r="E31"/>
      <c r="F31"/>
      <c r="G31"/>
      <c r="I31"/>
    </row>
    <row r="32" spans="2:17" ht="18" customHeight="1" x14ac:dyDescent="0.35">
      <c r="B32"/>
      <c r="C32"/>
      <c r="D32"/>
      <c r="E32"/>
      <c r="F32"/>
      <c r="G32"/>
      <c r="I32"/>
    </row>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sheetData>
  <sheetProtection algorithmName="SHA-512" hashValue="yn7LYqDCnJPLY4fgf/lhED2wYiBMwVLCx0uSmjr2MO1Enb4/RynU34Lh9WpTBWFNOfpLdGliYLXw9Y/ggTBaew==" saltValue="yqrQh3KE563lhRR2IKrhkw==" spinCount="100000" sheet="1" objects="1" scenarios="1"/>
  <mergeCells count="10">
    <mergeCell ref="B1:Q1"/>
    <mergeCell ref="B18:B19"/>
    <mergeCell ref="AG12:AI16"/>
    <mergeCell ref="B5:C6"/>
    <mergeCell ref="K5:K6"/>
    <mergeCell ref="B7:B12"/>
    <mergeCell ref="B14:B16"/>
    <mergeCell ref="B2:Q2"/>
    <mergeCell ref="M12:O12"/>
    <mergeCell ref="M17:O17"/>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205B-F9EF-49F8-A58D-AE8FB70F5A44}">
  <sheetPr>
    <tabColor theme="5" tint="0.39997558519241921"/>
  </sheetPr>
  <dimension ref="B2:M41"/>
  <sheetViews>
    <sheetView showGridLines="0" showRowColHeaders="0" workbookViewId="0">
      <selection activeCell="I22" sqref="I22"/>
    </sheetView>
  </sheetViews>
  <sheetFormatPr defaultColWidth="8.90625" defaultRowHeight="16.75" customHeight="1" x14ac:dyDescent="0.35"/>
  <cols>
    <col min="1" max="1" width="2.6328125" style="68" customWidth="1"/>
    <col min="2" max="2" width="30.36328125" style="68" customWidth="1"/>
    <col min="3" max="3" width="9.81640625" style="71" customWidth="1"/>
    <col min="4" max="5" width="9.81640625" style="72" customWidth="1"/>
    <col min="6" max="6" width="11.453125" style="72" customWidth="1"/>
    <col min="7" max="7" width="11.453125" style="73" customWidth="1"/>
    <col min="8" max="8" width="11.453125" style="68" customWidth="1"/>
    <col min="9" max="9" width="14.36328125" style="68" customWidth="1"/>
    <col min="10" max="16384" width="8.90625" style="68"/>
  </cols>
  <sheetData>
    <row r="2" spans="2:13" ht="16.75" customHeight="1" x14ac:dyDescent="0.35">
      <c r="B2" s="70" t="s">
        <v>50</v>
      </c>
    </row>
    <row r="3" spans="2:13" ht="16.75" customHeight="1" x14ac:dyDescent="0.35">
      <c r="B3" s="75" t="s">
        <v>49</v>
      </c>
    </row>
    <row r="4" spans="2:13" ht="16.75" customHeight="1" thickBot="1" x14ac:dyDescent="0.4">
      <c r="B4" s="70" t="s">
        <v>51</v>
      </c>
      <c r="I4" s="770" t="s">
        <v>365</v>
      </c>
      <c r="J4" s="770"/>
      <c r="K4" s="768" t="s">
        <v>363</v>
      </c>
      <c r="L4" s="768"/>
      <c r="M4" s="768"/>
    </row>
    <row r="5" spans="2:13" ht="16.75" customHeight="1" x14ac:dyDescent="0.35">
      <c r="B5" s="76" t="s">
        <v>52</v>
      </c>
      <c r="I5" s="770"/>
      <c r="J5" s="770"/>
      <c r="K5" s="769" t="s">
        <v>364</v>
      </c>
      <c r="L5" s="769"/>
      <c r="M5" s="769"/>
    </row>
    <row r="6" spans="2:13" ht="16.75" customHeight="1" x14ac:dyDescent="0.35">
      <c r="B6" s="69" t="s">
        <v>69</v>
      </c>
      <c r="C6" s="68"/>
    </row>
    <row r="7" spans="2:13" ht="16.75" customHeight="1" x14ac:dyDescent="0.35">
      <c r="B7" s="74" t="s">
        <v>41</v>
      </c>
      <c r="C7" s="68"/>
    </row>
    <row r="8" spans="2:13" ht="16.75" customHeight="1" x14ac:dyDescent="0.35">
      <c r="B8" s="69" t="s">
        <v>400</v>
      </c>
    </row>
    <row r="9" spans="2:13" ht="16.75" customHeight="1" x14ac:dyDescent="0.35">
      <c r="B9" s="77" t="s">
        <v>399</v>
      </c>
      <c r="I9" s="364"/>
    </row>
    <row r="10" spans="2:13" ht="16.75" customHeight="1" x14ac:dyDescent="0.35">
      <c r="B10" s="69" t="s">
        <v>402</v>
      </c>
      <c r="I10" s="364"/>
    </row>
    <row r="11" spans="2:13" ht="16.75" customHeight="1" x14ac:dyDescent="0.35">
      <c r="B11" s="77" t="s">
        <v>401</v>
      </c>
      <c r="I11" s="364"/>
    </row>
    <row r="12" spans="2:13" ht="16.75" customHeight="1" x14ac:dyDescent="0.35">
      <c r="I12" s="364"/>
    </row>
    <row r="13" spans="2:13" ht="16.75" customHeight="1" x14ac:dyDescent="0.35">
      <c r="B13" s="69" t="s">
        <v>119</v>
      </c>
    </row>
    <row r="14" spans="2:13" ht="16.75" customHeight="1" x14ac:dyDescent="0.35">
      <c r="B14" s="77" t="s">
        <v>118</v>
      </c>
    </row>
    <row r="15" spans="2:13" ht="36" customHeight="1" x14ac:dyDescent="0.35">
      <c r="B15" s="64" t="s">
        <v>117</v>
      </c>
      <c r="C15" s="67" t="s">
        <v>116</v>
      </c>
      <c r="D15" s="67" t="s">
        <v>115</v>
      </c>
      <c r="E15" s="67" t="s">
        <v>114</v>
      </c>
      <c r="F15" s="68"/>
      <c r="G15" s="68"/>
    </row>
    <row r="16" spans="2:13" ht="16.75" customHeight="1" x14ac:dyDescent="0.35">
      <c r="B16" s="65" t="s">
        <v>89</v>
      </c>
      <c r="C16" s="66">
        <v>0.49769999999999998</v>
      </c>
      <c r="D16" s="66">
        <f>C16-E16</f>
        <v>0.53710000000000002</v>
      </c>
      <c r="E16" s="66">
        <v>-3.9399999999999998E-2</v>
      </c>
      <c r="F16" s="68"/>
      <c r="G16" s="68"/>
    </row>
    <row r="17" spans="2:7" ht="16.75" customHeight="1" x14ac:dyDescent="0.35">
      <c r="B17" t="s">
        <v>90</v>
      </c>
      <c r="C17" s="45">
        <v>0.56499999999999995</v>
      </c>
      <c r="D17" s="45"/>
      <c r="E17" s="45"/>
      <c r="F17" s="68"/>
      <c r="G17" s="68"/>
    </row>
    <row r="18" spans="2:7" ht="16.75" customHeight="1" x14ac:dyDescent="0.35">
      <c r="B18" s="65" t="s">
        <v>121</v>
      </c>
      <c r="C18" s="66">
        <v>0.68300000000000005</v>
      </c>
      <c r="D18" s="45"/>
      <c r="E18" s="45"/>
      <c r="F18" s="68"/>
      <c r="G18" s="68"/>
    </row>
    <row r="19" spans="2:7" ht="16.75" customHeight="1" x14ac:dyDescent="0.35">
      <c r="B19" s="65" t="s">
        <v>92</v>
      </c>
      <c r="C19" s="66">
        <v>0.47099999999999997</v>
      </c>
      <c r="D19" s="66">
        <f t="shared" ref="D19:D26" si="0">C19-E19</f>
        <v>0.35149999999999998</v>
      </c>
      <c r="E19" s="66">
        <v>0.1195</v>
      </c>
      <c r="F19" s="68"/>
      <c r="G19" s="68"/>
    </row>
    <row r="20" spans="2:7" ht="16.75" customHeight="1" x14ac:dyDescent="0.35">
      <c r="B20" s="65" t="s">
        <v>93</v>
      </c>
      <c r="C20" s="66">
        <v>0.55730000000000002</v>
      </c>
      <c r="D20" s="66">
        <f t="shared" si="0"/>
        <v>0.4163</v>
      </c>
      <c r="E20" s="66">
        <v>0.14099999999999999</v>
      </c>
      <c r="F20" s="68"/>
      <c r="G20" s="68"/>
    </row>
    <row r="21" spans="2:7" ht="16.75" customHeight="1" x14ac:dyDescent="0.35">
      <c r="B21" s="65" t="s">
        <v>94</v>
      </c>
      <c r="C21" s="66">
        <v>0.41149999999999998</v>
      </c>
      <c r="D21" s="66">
        <f t="shared" si="0"/>
        <v>0.4597</v>
      </c>
      <c r="E21" s="66">
        <v>-4.82E-2</v>
      </c>
      <c r="F21" s="68"/>
      <c r="G21" s="68"/>
    </row>
    <row r="22" spans="2:7" ht="16.75" customHeight="1" x14ac:dyDescent="0.35">
      <c r="B22" s="65" t="s">
        <v>95</v>
      </c>
      <c r="C22" s="66">
        <v>0.39250000000000002</v>
      </c>
      <c r="D22" s="66">
        <f t="shared" si="0"/>
        <v>0.42249999999999999</v>
      </c>
      <c r="E22" s="66">
        <v>-0.03</v>
      </c>
      <c r="F22" s="68"/>
      <c r="G22" s="68"/>
    </row>
    <row r="23" spans="2:7" ht="16.75" customHeight="1" x14ac:dyDescent="0.35">
      <c r="B23" s="65" t="s">
        <v>96</v>
      </c>
      <c r="C23" s="66">
        <v>0.1414</v>
      </c>
      <c r="D23" s="66">
        <f t="shared" si="0"/>
        <v>0.1033</v>
      </c>
      <c r="E23" s="66">
        <v>3.8100000000000002E-2</v>
      </c>
      <c r="F23" s="68"/>
      <c r="G23" s="68"/>
    </row>
    <row r="24" spans="2:7" ht="16.75" customHeight="1" x14ac:dyDescent="0.35">
      <c r="B24" s="65" t="s">
        <v>97</v>
      </c>
      <c r="C24" s="66">
        <v>0.27129999999999999</v>
      </c>
      <c r="D24" s="66">
        <f t="shared" si="0"/>
        <v>0.20749999999999999</v>
      </c>
      <c r="E24" s="66">
        <v>6.3799999999999996E-2</v>
      </c>
      <c r="F24" s="68"/>
      <c r="G24" s="68"/>
    </row>
    <row r="25" spans="2:7" ht="16.75" customHeight="1" x14ac:dyDescent="0.35">
      <c r="B25" s="65" t="s">
        <v>98</v>
      </c>
      <c r="C25" s="66">
        <v>0.15490000000000001</v>
      </c>
      <c r="D25" s="66">
        <f t="shared" si="0"/>
        <v>0.1585</v>
      </c>
      <c r="E25" s="66">
        <v>-3.5999999999999999E-3</v>
      </c>
      <c r="F25" s="68"/>
      <c r="G25" s="68"/>
    </row>
    <row r="26" spans="2:7" ht="16.75" customHeight="1" x14ac:dyDescent="0.35">
      <c r="B26" s="65" t="s">
        <v>113</v>
      </c>
      <c r="C26" s="66">
        <v>0.27029999999999998</v>
      </c>
      <c r="D26" s="66">
        <f t="shared" si="0"/>
        <v>0.22399999999999998</v>
      </c>
      <c r="E26" s="66">
        <v>4.6300000000000001E-2</v>
      </c>
      <c r="F26" s="68"/>
      <c r="G26" s="68"/>
    </row>
    <row r="27" spans="2:7" ht="16.75" customHeight="1" x14ac:dyDescent="0.35">
      <c r="B27" t="s">
        <v>99</v>
      </c>
      <c r="C27" s="66">
        <v>0.45</v>
      </c>
      <c r="D27" s="66"/>
      <c r="E27" s="66"/>
      <c r="F27" s="68"/>
      <c r="G27" s="68"/>
    </row>
    <row r="28" spans="2:7" ht="16.75" customHeight="1" x14ac:dyDescent="0.35">
      <c r="B28" s="65" t="s">
        <v>100</v>
      </c>
      <c r="C28" s="66">
        <v>0.58830000000000005</v>
      </c>
      <c r="D28" s="66">
        <f>C28-E28</f>
        <v>0.93650000000000011</v>
      </c>
      <c r="E28" s="66">
        <v>-0.34820000000000001</v>
      </c>
      <c r="F28" s="68"/>
      <c r="G28" s="68"/>
    </row>
    <row r="29" spans="2:7" ht="16.75" customHeight="1" x14ac:dyDescent="0.35">
      <c r="B29" s="65" t="s">
        <v>101</v>
      </c>
      <c r="C29" s="66">
        <v>0.56940000000000002</v>
      </c>
      <c r="D29" s="66">
        <f>C29-E29</f>
        <v>0.46030000000000004</v>
      </c>
      <c r="E29" s="66">
        <v>0.1091</v>
      </c>
      <c r="F29" s="68"/>
      <c r="G29" s="68"/>
    </row>
    <row r="30" spans="2:7" ht="16.75" customHeight="1" x14ac:dyDescent="0.35">
      <c r="B30" s="65" t="s">
        <v>112</v>
      </c>
      <c r="C30" s="66">
        <v>0.50870000000000004</v>
      </c>
      <c r="D30" s="66">
        <f>C30-E30</f>
        <v>0.39160000000000006</v>
      </c>
      <c r="E30" s="66">
        <v>0.1171</v>
      </c>
      <c r="F30" s="68"/>
      <c r="G30" s="68"/>
    </row>
    <row r="31" spans="2:7" ht="16.75" customHeight="1" x14ac:dyDescent="0.35">
      <c r="B31" t="s">
        <v>102</v>
      </c>
      <c r="C31" s="66">
        <v>0.42599999999999999</v>
      </c>
      <c r="D31" s="66"/>
      <c r="E31" s="66"/>
      <c r="F31" s="68"/>
      <c r="G31" s="68"/>
    </row>
    <row r="32" spans="2:7" ht="16.75" customHeight="1" x14ac:dyDescent="0.35">
      <c r="B32" s="65" t="s">
        <v>111</v>
      </c>
      <c r="C32" s="66">
        <v>0.1779</v>
      </c>
      <c r="D32" s="66">
        <f>C32-E32</f>
        <v>0.1552</v>
      </c>
      <c r="E32" s="66">
        <v>2.2700000000000001E-2</v>
      </c>
      <c r="F32" s="68"/>
      <c r="G32" s="68"/>
    </row>
    <row r="33" spans="2:7" ht="16.75" customHeight="1" x14ac:dyDescent="0.35">
      <c r="B33" t="s">
        <v>103</v>
      </c>
      <c r="C33" s="66">
        <v>0.436</v>
      </c>
      <c r="D33" s="66"/>
      <c r="E33" s="66"/>
      <c r="F33" s="68"/>
      <c r="G33" s="68"/>
    </row>
    <row r="34" spans="2:7" ht="16.75" customHeight="1" x14ac:dyDescent="0.35">
      <c r="B34" s="65" t="s">
        <v>104</v>
      </c>
      <c r="C34" s="66">
        <v>0.37580000000000002</v>
      </c>
      <c r="D34" s="66">
        <f t="shared" ref="D34:D40" si="1">C34-E34</f>
        <v>0.39700000000000002</v>
      </c>
      <c r="E34" s="66">
        <v>-2.12E-2</v>
      </c>
      <c r="F34" s="68"/>
      <c r="G34" s="68"/>
    </row>
    <row r="35" spans="2:7" ht="16.75" customHeight="1" x14ac:dyDescent="0.35">
      <c r="B35" s="65" t="s">
        <v>105</v>
      </c>
      <c r="C35" s="66">
        <v>0.27600000000000002</v>
      </c>
      <c r="D35" s="66">
        <f t="shared" si="1"/>
        <v>0.21910000000000002</v>
      </c>
      <c r="E35" s="66">
        <v>5.6899999999999999E-2</v>
      </c>
      <c r="F35" s="68"/>
      <c r="G35" s="68"/>
    </row>
    <row r="36" spans="2:7" ht="16.75" customHeight="1" x14ac:dyDescent="0.35">
      <c r="B36" s="65" t="s">
        <v>106</v>
      </c>
      <c r="C36" s="66">
        <v>0.2427</v>
      </c>
      <c r="D36" s="66">
        <f t="shared" si="1"/>
        <v>0.21479999999999999</v>
      </c>
      <c r="E36" s="66">
        <v>2.7900000000000001E-2</v>
      </c>
      <c r="F36" s="68"/>
      <c r="G36" s="68"/>
    </row>
    <row r="37" spans="2:7" ht="16.75" customHeight="1" x14ac:dyDescent="0.35">
      <c r="B37" s="65" t="s">
        <v>107</v>
      </c>
      <c r="C37" s="66">
        <v>0.26250000000000001</v>
      </c>
      <c r="D37" s="66">
        <f t="shared" si="1"/>
        <v>0.24050000000000002</v>
      </c>
      <c r="E37" s="66">
        <v>2.1999999999999999E-2</v>
      </c>
      <c r="F37" s="68"/>
      <c r="G37" s="68"/>
    </row>
    <row r="38" spans="2:7" ht="16.75" customHeight="1" x14ac:dyDescent="0.35">
      <c r="B38" s="65" t="s">
        <v>108</v>
      </c>
      <c r="C38" s="66">
        <v>0.42530000000000001</v>
      </c>
      <c r="D38" s="66">
        <f t="shared" si="1"/>
        <v>0.37580000000000002</v>
      </c>
      <c r="E38" s="66">
        <v>4.9500000000000002E-2</v>
      </c>
      <c r="F38" s="68"/>
      <c r="G38" s="68"/>
    </row>
    <row r="39" spans="2:7" ht="16.75" customHeight="1" x14ac:dyDescent="0.35">
      <c r="B39" s="65" t="s">
        <v>110</v>
      </c>
      <c r="C39" s="66">
        <v>0.43709999999999999</v>
      </c>
      <c r="D39" s="66">
        <f t="shared" si="1"/>
        <v>0.36849999999999999</v>
      </c>
      <c r="E39" s="66">
        <v>6.8599999999999994E-2</v>
      </c>
      <c r="F39" s="68"/>
      <c r="G39" s="68"/>
    </row>
    <row r="40" spans="2:7" ht="16.75" customHeight="1" x14ac:dyDescent="0.35">
      <c r="B40" s="65" t="s">
        <v>109</v>
      </c>
      <c r="C40" s="66">
        <v>0.62680000000000002</v>
      </c>
      <c r="D40" s="66">
        <f t="shared" si="1"/>
        <v>0.42380000000000001</v>
      </c>
      <c r="E40" s="66">
        <v>0.20300000000000001</v>
      </c>
      <c r="F40" s="68"/>
      <c r="G40" s="68"/>
    </row>
    <row r="41" spans="2:7" ht="16.75" customHeight="1" x14ac:dyDescent="0.35">
      <c r="B41" t="s">
        <v>91</v>
      </c>
      <c r="C41" s="66">
        <v>0.38600000000000001</v>
      </c>
      <c r="D41" s="73"/>
      <c r="E41" s="68"/>
      <c r="F41" s="68"/>
      <c r="G41" s="68"/>
    </row>
  </sheetData>
  <sheetProtection algorithmName="SHA-512" hashValue="EdZXrNWd6tlLwk+VdauBzYGlxBbXA0iN2oMkv2CwJ40Mh/5KkUWryGLXdp0V0605ziov9eUvVEmdNV6zayx2aA==" saltValue="NJUONJERPfEibmgNGcuiOQ==" spinCount="100000" sheet="1" objects="1" scenarios="1"/>
  <mergeCells count="3">
    <mergeCell ref="K4:M4"/>
    <mergeCell ref="K5:M5"/>
    <mergeCell ref="I4:J5"/>
  </mergeCells>
  <hyperlinks>
    <hyperlink ref="B3" r:id="rId1" xr:uid="{DBECC187-3C30-46BE-BA18-6B558D68E986}"/>
    <hyperlink ref="B5" r:id="rId2" xr:uid="{01E60A01-EEF3-4F3C-B144-6EE408B0A61F}"/>
    <hyperlink ref="B7" r:id="rId3" xr:uid="{A697C6B4-89E2-4449-88C5-4257F57DF30A}"/>
    <hyperlink ref="B14" r:id="rId4" display="http://pages.stern.nyu.edu/~adamodar/New_Home_Page/datafile/margin.html" xr:uid="{1804C59F-4589-4AC1-A61E-F1CB57369E49}"/>
    <hyperlink ref="B9" r:id="rId5" display="https://www.freshbooks.com/hub/accounting/calculate-overhead-cost" xr:uid="{A4135C32-9A8D-4153-9826-0870DDAED108}"/>
    <hyperlink ref="B11" r:id="rId6" display="https://www.accountingtools.com/articles/what-is-the-overhead-rate.html" xr:uid="{3CFF0FF9-91DE-416F-B3BD-03F35117B679}"/>
  </hyperlinks>
  <pageMargins left="0.7" right="0.7" top="0.75" bottom="0.75" header="0.3" footer="0.3"/>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0AD8-6202-4657-9BB5-842BFCE01011}">
  <sheetPr>
    <tabColor theme="5" tint="0.39997558519241921"/>
  </sheetPr>
  <dimension ref="B2:G30"/>
  <sheetViews>
    <sheetView showGridLines="0" showRowColHeaders="0" workbookViewId="0">
      <selection activeCell="I22" sqref="I22"/>
    </sheetView>
  </sheetViews>
  <sheetFormatPr defaultRowHeight="14.5" x14ac:dyDescent="0.35"/>
  <cols>
    <col min="1" max="1" width="2.81640625" customWidth="1"/>
    <col min="2" max="2" width="35.36328125" customWidth="1"/>
    <col min="3" max="3" width="16.08984375" style="14" customWidth="1"/>
    <col min="4" max="4" width="1.453125" customWidth="1"/>
    <col min="5" max="5" width="24.453125" customWidth="1"/>
    <col min="6" max="6" width="34.54296875" customWidth="1"/>
  </cols>
  <sheetData>
    <row r="2" spans="2:7" s="3" customFormat="1" ht="30" customHeight="1" x14ac:dyDescent="0.35">
      <c r="B2" s="771" t="s">
        <v>168</v>
      </c>
      <c r="C2" s="771"/>
      <c r="D2" s="771"/>
      <c r="E2" s="771"/>
      <c r="F2" s="771"/>
    </row>
    <row r="3" spans="2:7" ht="19.25" customHeight="1" x14ac:dyDescent="0.5">
      <c r="B3" s="774" t="s">
        <v>169</v>
      </c>
      <c r="C3" s="774"/>
      <c r="D3" s="774"/>
      <c r="E3" s="774"/>
      <c r="F3" s="774"/>
    </row>
    <row r="4" spans="2:7" s="14" customFormat="1" ht="20.399999999999999" customHeight="1" x14ac:dyDescent="0.35">
      <c r="B4" s="108" t="s">
        <v>133</v>
      </c>
      <c r="C4" s="109"/>
    </row>
    <row r="5" spans="2:7" ht="15.65" customHeight="1" x14ac:dyDescent="0.35">
      <c r="B5" s="110" t="s">
        <v>134</v>
      </c>
      <c r="C5" s="111">
        <v>52400</v>
      </c>
      <c r="D5" s="112"/>
      <c r="E5" s="772" t="s">
        <v>158</v>
      </c>
      <c r="F5" s="773" t="s">
        <v>173</v>
      </c>
    </row>
    <row r="6" spans="2:7" ht="15.65" customHeight="1" x14ac:dyDescent="0.35">
      <c r="B6" s="113" t="s">
        <v>135</v>
      </c>
      <c r="C6" s="114">
        <v>172400</v>
      </c>
      <c r="D6" s="112"/>
      <c r="E6" s="772"/>
      <c r="F6" s="773"/>
    </row>
    <row r="7" spans="2:7" ht="15.65" customHeight="1" x14ac:dyDescent="0.35">
      <c r="B7" s="125" t="s">
        <v>136</v>
      </c>
      <c r="C7" s="412">
        <v>212200</v>
      </c>
      <c r="D7" s="112"/>
      <c r="E7" s="117" t="s">
        <v>159</v>
      </c>
      <c r="F7" s="773"/>
    </row>
    <row r="8" spans="2:7" ht="21" customHeight="1" x14ac:dyDescent="0.35">
      <c r="B8" s="118" t="s">
        <v>137</v>
      </c>
      <c r="C8" s="119">
        <f>SUM(C5:C7)</f>
        <v>437000</v>
      </c>
      <c r="E8" s="120"/>
    </row>
    <row r="9" spans="2:7" ht="15.65" customHeight="1" x14ac:dyDescent="0.35">
      <c r="B9" s="110" t="s">
        <v>138</v>
      </c>
      <c r="C9" s="111">
        <v>25700</v>
      </c>
      <c r="E9" s="773" t="s">
        <v>160</v>
      </c>
      <c r="F9" s="773" t="s">
        <v>161</v>
      </c>
    </row>
    <row r="10" spans="2:7" ht="15.65" customHeight="1" x14ac:dyDescent="0.35">
      <c r="B10" s="113" t="s">
        <v>139</v>
      </c>
      <c r="C10" s="114">
        <v>24300</v>
      </c>
      <c r="E10" s="773"/>
      <c r="F10" s="773"/>
    </row>
    <row r="11" spans="2:7" ht="15.65" customHeight="1" x14ac:dyDescent="0.35">
      <c r="B11" s="113" t="s">
        <v>140</v>
      </c>
      <c r="C11" s="114">
        <v>108300</v>
      </c>
      <c r="E11" s="773"/>
      <c r="F11" s="773"/>
    </row>
    <row r="12" spans="2:7" ht="15.65" customHeight="1" x14ac:dyDescent="0.35">
      <c r="B12" s="113" t="s">
        <v>141</v>
      </c>
      <c r="C12" s="114">
        <v>130000</v>
      </c>
      <c r="E12" s="773"/>
      <c r="F12" s="773"/>
    </row>
    <row r="13" spans="2:7" ht="15.65" customHeight="1" x14ac:dyDescent="0.35">
      <c r="B13" s="115" t="s">
        <v>142</v>
      </c>
      <c r="C13" s="116">
        <v>20000</v>
      </c>
      <c r="E13" s="773"/>
      <c r="F13" s="773"/>
    </row>
    <row r="14" spans="2:7" ht="15.65" customHeight="1" x14ac:dyDescent="0.35">
      <c r="B14" s="115" t="s">
        <v>143</v>
      </c>
      <c r="C14" s="116">
        <v>-85000</v>
      </c>
      <c r="E14" s="778" t="s">
        <v>162</v>
      </c>
      <c r="F14" s="778"/>
    </row>
    <row r="15" spans="2:7" ht="21" customHeight="1" x14ac:dyDescent="0.35">
      <c r="B15" s="118" t="s">
        <v>144</v>
      </c>
      <c r="C15" s="119">
        <f>SUM(C9:C14)</f>
        <v>223300</v>
      </c>
    </row>
    <row r="16" spans="2:7" s="132" customFormat="1" ht="21" customHeight="1" x14ac:dyDescent="0.35">
      <c r="B16" s="410" t="s">
        <v>145</v>
      </c>
      <c r="C16" s="131">
        <f>C15+C8</f>
        <v>660300</v>
      </c>
      <c r="E16" s="777" t="s">
        <v>167</v>
      </c>
      <c r="F16" s="777"/>
      <c r="G16" s="777"/>
    </row>
    <row r="17" spans="2:7" ht="21" customHeight="1" x14ac:dyDescent="0.35">
      <c r="B17" s="122" t="s">
        <v>146</v>
      </c>
      <c r="C17" s="123"/>
    </row>
    <row r="18" spans="2:7" ht="15.65" customHeight="1" x14ac:dyDescent="0.35">
      <c r="B18" s="110" t="s">
        <v>147</v>
      </c>
      <c r="C18" s="111">
        <v>52800</v>
      </c>
      <c r="E18" s="240" t="s">
        <v>163</v>
      </c>
      <c r="F18" s="779" t="s">
        <v>175</v>
      </c>
    </row>
    <row r="19" spans="2:7" ht="15.65" customHeight="1" x14ac:dyDescent="0.35">
      <c r="B19" s="113" t="s">
        <v>148</v>
      </c>
      <c r="C19" s="114">
        <v>32500</v>
      </c>
      <c r="E19" s="117" t="s">
        <v>164</v>
      </c>
      <c r="F19" s="780"/>
    </row>
    <row r="20" spans="2:7" ht="51" customHeight="1" x14ac:dyDescent="0.35">
      <c r="B20" s="115" t="s">
        <v>149</v>
      </c>
      <c r="C20" s="116">
        <v>170600</v>
      </c>
      <c r="D20" s="112"/>
      <c r="E20" s="411" t="s">
        <v>174</v>
      </c>
      <c r="F20" s="781"/>
    </row>
    <row r="21" spans="2:7" ht="21" customHeight="1" x14ac:dyDescent="0.35">
      <c r="B21" s="124" t="s">
        <v>150</v>
      </c>
      <c r="C21" s="119">
        <f>SUM(C18:C20)</f>
        <v>255900</v>
      </c>
    </row>
    <row r="22" spans="2:7" ht="36" customHeight="1" x14ac:dyDescent="0.35">
      <c r="B22" s="125" t="s">
        <v>151</v>
      </c>
      <c r="C22" s="412">
        <v>144300</v>
      </c>
      <c r="E22" s="126" t="s">
        <v>165</v>
      </c>
      <c r="F22" s="413" t="s">
        <v>170</v>
      </c>
    </row>
    <row r="23" spans="2:7" ht="21" customHeight="1" x14ac:dyDescent="0.35">
      <c r="B23" s="118" t="s">
        <v>152</v>
      </c>
      <c r="C23" s="119">
        <f>SUM(C22:C22)</f>
        <v>144300</v>
      </c>
    </row>
    <row r="24" spans="2:7" ht="21" customHeight="1" x14ac:dyDescent="0.35">
      <c r="B24" s="70" t="s">
        <v>153</v>
      </c>
      <c r="C24" s="121">
        <f>C21+C23</f>
        <v>400200</v>
      </c>
    </row>
    <row r="25" spans="2:7" ht="15.65" customHeight="1" x14ac:dyDescent="0.35">
      <c r="B25" s="127" t="s">
        <v>154</v>
      </c>
      <c r="C25" s="128">
        <v>60000</v>
      </c>
      <c r="E25" s="725" t="s">
        <v>166</v>
      </c>
      <c r="F25" s="727"/>
    </row>
    <row r="26" spans="2:7" ht="15.65" customHeight="1" x14ac:dyDescent="0.35">
      <c r="B26" s="129" t="s">
        <v>155</v>
      </c>
      <c r="C26" s="130">
        <v>200100</v>
      </c>
      <c r="E26" s="775" t="s">
        <v>171</v>
      </c>
      <c r="F26" s="776"/>
    </row>
    <row r="27" spans="2:7" ht="21" customHeight="1" x14ac:dyDescent="0.35">
      <c r="B27" s="118" t="s">
        <v>156</v>
      </c>
      <c r="C27" s="119">
        <f>SUM(C25:C26)</f>
        <v>260100</v>
      </c>
    </row>
    <row r="28" spans="2:7" s="1" customFormat="1" ht="21" customHeight="1" x14ac:dyDescent="0.35">
      <c r="B28" s="70" t="s">
        <v>157</v>
      </c>
      <c r="C28" s="121">
        <f>C24+C27</f>
        <v>660300</v>
      </c>
      <c r="E28" s="777" t="s">
        <v>172</v>
      </c>
      <c r="F28" s="777"/>
      <c r="G28" s="777"/>
    </row>
    <row r="29" spans="2:7" x14ac:dyDescent="0.35">
      <c r="B29" s="102" t="s">
        <v>349</v>
      </c>
      <c r="E29" t="s">
        <v>350</v>
      </c>
    </row>
    <row r="30" spans="2:7" x14ac:dyDescent="0.35">
      <c r="E30" t="s">
        <v>351</v>
      </c>
    </row>
  </sheetData>
  <sheetProtection algorithmName="SHA-512" hashValue="6Vcgip/OAKOzG+8V+F6Wehe66ach/79jYTSR4VjBQazexXV0hI6yDQpwZZnykU6kmGt1xLLQ14oPKALodOnojw==" saltValue="pwpQclJmuuVuPABqJvlkcQ==" spinCount="100000" sheet="1" objects="1" scenarios="1"/>
  <mergeCells count="12">
    <mergeCell ref="E25:F25"/>
    <mergeCell ref="E26:F26"/>
    <mergeCell ref="E16:G16"/>
    <mergeCell ref="E28:G28"/>
    <mergeCell ref="E14:F14"/>
    <mergeCell ref="F18:F20"/>
    <mergeCell ref="B2:F2"/>
    <mergeCell ref="E5:E6"/>
    <mergeCell ref="F5:F7"/>
    <mergeCell ref="E9:E13"/>
    <mergeCell ref="F9:F13"/>
    <mergeCell ref="B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2891F-CC7F-4450-99E7-4A477BAD3279}">
  <sheetPr>
    <tabColor theme="5" tint="0.39997558519241921"/>
  </sheetPr>
  <dimension ref="B2:N27"/>
  <sheetViews>
    <sheetView showGridLines="0" showRowColHeaders="0" workbookViewId="0">
      <selection activeCell="I22" sqref="I22"/>
    </sheetView>
  </sheetViews>
  <sheetFormatPr defaultColWidth="8.90625" defaultRowHeight="14.5" x14ac:dyDescent="0.35"/>
  <cols>
    <col min="1" max="1" width="3.1796875" customWidth="1"/>
    <col min="2" max="9" width="11.453125" customWidth="1"/>
    <col min="10" max="11" width="11.453125" style="21" customWidth="1"/>
    <col min="12" max="12" width="11.453125" customWidth="1"/>
  </cols>
  <sheetData>
    <row r="2" spans="2:14" s="1" customFormat="1" ht="39" customHeight="1" x14ac:dyDescent="0.35">
      <c r="B2" s="783" t="s">
        <v>0</v>
      </c>
      <c r="C2" s="783"/>
      <c r="D2" s="783"/>
      <c r="E2" s="783"/>
      <c r="F2" s="783"/>
      <c r="G2" s="783"/>
      <c r="H2" s="783"/>
      <c r="I2" s="783"/>
      <c r="J2" s="783"/>
      <c r="K2" s="783"/>
      <c r="L2" s="783"/>
    </row>
    <row r="3" spans="2:14" s="3" customFormat="1" ht="18" customHeight="1" x14ac:dyDescent="0.35">
      <c r="B3" s="784" t="s">
        <v>1</v>
      </c>
      <c r="C3" s="784"/>
      <c r="D3" s="784"/>
      <c r="E3" s="784"/>
      <c r="F3" s="784"/>
      <c r="G3" s="2"/>
      <c r="H3" s="784" t="s">
        <v>2</v>
      </c>
      <c r="I3" s="784"/>
      <c r="J3" s="784"/>
      <c r="K3" s="784"/>
      <c r="L3" s="784"/>
    </row>
    <row r="4" spans="2:14" s="5" customFormat="1" ht="17" customHeight="1" x14ac:dyDescent="0.35">
      <c r="B4" s="785" t="s">
        <v>3</v>
      </c>
      <c r="C4" s="787" t="s">
        <v>4</v>
      </c>
      <c r="D4" s="788"/>
      <c r="E4" s="788"/>
      <c r="F4" s="789"/>
      <c r="G4" s="4"/>
      <c r="H4" s="785" t="s">
        <v>3</v>
      </c>
      <c r="I4" s="790" t="s">
        <v>5</v>
      </c>
      <c r="J4" s="790"/>
      <c r="K4" s="790"/>
      <c r="L4" s="790"/>
    </row>
    <row r="5" spans="2:14" s="5" customFormat="1" ht="45" customHeight="1" x14ac:dyDescent="0.35">
      <c r="B5" s="786"/>
      <c r="C5" s="6" t="s">
        <v>6</v>
      </c>
      <c r="D5" s="6" t="s">
        <v>7</v>
      </c>
      <c r="E5" s="6" t="s">
        <v>8</v>
      </c>
      <c r="F5" s="6" t="s">
        <v>9</v>
      </c>
      <c r="G5" s="4"/>
      <c r="H5" s="786"/>
      <c r="I5" s="6" t="s">
        <v>6</v>
      </c>
      <c r="J5" s="6" t="s">
        <v>7</v>
      </c>
      <c r="K5" s="6" t="s">
        <v>8</v>
      </c>
      <c r="L5" s="6" t="s">
        <v>9</v>
      </c>
    </row>
    <row r="6" spans="2:14" s="12" customFormat="1" ht="15" customHeight="1" x14ac:dyDescent="0.35">
      <c r="B6" s="7">
        <v>2016</v>
      </c>
      <c r="C6" s="8">
        <v>10</v>
      </c>
      <c r="D6" s="8"/>
      <c r="E6" s="9">
        <f>C6*1040</f>
        <v>10400</v>
      </c>
      <c r="F6" s="9">
        <f>C6*2080</f>
        <v>20800</v>
      </c>
      <c r="G6" s="10"/>
      <c r="H6" s="7">
        <v>2016</v>
      </c>
      <c r="I6" s="8">
        <v>10</v>
      </c>
      <c r="J6" s="11"/>
      <c r="K6" s="9">
        <f>I6*1040</f>
        <v>10400</v>
      </c>
      <c r="L6" s="9">
        <f>I6*2080</f>
        <v>20800</v>
      </c>
      <c r="N6" s="12" t="s">
        <v>10</v>
      </c>
    </row>
    <row r="7" spans="2:14" s="14" customFormat="1" ht="15" customHeight="1" x14ac:dyDescent="0.35">
      <c r="B7" s="13">
        <v>2017</v>
      </c>
      <c r="C7" s="8">
        <v>10.5</v>
      </c>
      <c r="D7" s="11">
        <v>0.05</v>
      </c>
      <c r="E7" s="9">
        <f t="shared" ref="E7:E13" si="0">C7*1040</f>
        <v>10920</v>
      </c>
      <c r="F7" s="9">
        <f t="shared" ref="F7:F13" si="1">C7*2080</f>
        <v>21840</v>
      </c>
      <c r="G7" s="10"/>
      <c r="H7" s="13">
        <v>2017</v>
      </c>
      <c r="I7" s="8">
        <v>10</v>
      </c>
      <c r="J7" s="11">
        <f>(I7-I6)/I6</f>
        <v>0</v>
      </c>
      <c r="K7" s="9">
        <f t="shared" ref="K7:K13" si="2">I7*1040</f>
        <v>10400</v>
      </c>
      <c r="L7" s="9">
        <f t="shared" ref="L7:L13" si="3">I7*2080</f>
        <v>20800</v>
      </c>
      <c r="N7" s="15"/>
    </row>
    <row r="8" spans="2:14" s="14" customFormat="1" ht="15" customHeight="1" x14ac:dyDescent="0.35">
      <c r="B8" s="13">
        <v>2018</v>
      </c>
      <c r="C8" s="8">
        <v>11</v>
      </c>
      <c r="D8" s="11">
        <v>4.8000000000000001E-2</v>
      </c>
      <c r="E8" s="9">
        <f t="shared" si="0"/>
        <v>11440</v>
      </c>
      <c r="F8" s="9">
        <f t="shared" si="1"/>
        <v>22880</v>
      </c>
      <c r="G8" s="10"/>
      <c r="H8" s="13">
        <v>2018</v>
      </c>
      <c r="I8" s="8">
        <v>10.5</v>
      </c>
      <c r="J8" s="11">
        <f t="shared" ref="J8:J13" si="4">D7</f>
        <v>0.05</v>
      </c>
      <c r="K8" s="9">
        <f t="shared" si="2"/>
        <v>10920</v>
      </c>
      <c r="L8" s="9">
        <f t="shared" si="3"/>
        <v>21840</v>
      </c>
      <c r="N8" s="15"/>
    </row>
    <row r="9" spans="2:14" s="14" customFormat="1" ht="15" customHeight="1" x14ac:dyDescent="0.35">
      <c r="B9" s="13">
        <v>2019</v>
      </c>
      <c r="C9" s="8">
        <v>12</v>
      </c>
      <c r="D9" s="11">
        <v>9.0499999999999997E-2</v>
      </c>
      <c r="E9" s="9">
        <f t="shared" si="0"/>
        <v>12480</v>
      </c>
      <c r="F9" s="9">
        <f t="shared" si="1"/>
        <v>24960</v>
      </c>
      <c r="G9" s="10"/>
      <c r="H9" s="13">
        <v>2019</v>
      </c>
      <c r="I9" s="8">
        <v>11</v>
      </c>
      <c r="J9" s="11">
        <f t="shared" si="4"/>
        <v>4.8000000000000001E-2</v>
      </c>
      <c r="K9" s="9">
        <f t="shared" si="2"/>
        <v>11440</v>
      </c>
      <c r="L9" s="9">
        <f t="shared" si="3"/>
        <v>22880</v>
      </c>
      <c r="N9" s="15"/>
    </row>
    <row r="10" spans="2:14" s="14" customFormat="1" ht="15" customHeight="1" x14ac:dyDescent="0.35">
      <c r="B10" s="13">
        <v>2020</v>
      </c>
      <c r="C10" s="8">
        <v>13</v>
      </c>
      <c r="D10" s="11">
        <v>8.3299999999999999E-2</v>
      </c>
      <c r="E10" s="9">
        <f t="shared" si="0"/>
        <v>13520</v>
      </c>
      <c r="F10" s="9">
        <f t="shared" si="1"/>
        <v>27040</v>
      </c>
      <c r="G10" s="10"/>
      <c r="H10" s="13">
        <v>2020</v>
      </c>
      <c r="I10" s="8">
        <v>12</v>
      </c>
      <c r="J10" s="11">
        <f t="shared" si="4"/>
        <v>9.0499999999999997E-2</v>
      </c>
      <c r="K10" s="9">
        <f t="shared" si="2"/>
        <v>12480</v>
      </c>
      <c r="L10" s="9">
        <f t="shared" si="3"/>
        <v>24960</v>
      </c>
      <c r="N10" s="15"/>
    </row>
    <row r="11" spans="2:14" s="14" customFormat="1" ht="15" customHeight="1" x14ac:dyDescent="0.35">
      <c r="B11" s="13">
        <v>2021</v>
      </c>
      <c r="C11" s="8">
        <v>14</v>
      </c>
      <c r="D11" s="11">
        <v>7.6999999999999999E-2</v>
      </c>
      <c r="E11" s="9">
        <f t="shared" si="0"/>
        <v>14560</v>
      </c>
      <c r="F11" s="9">
        <f t="shared" si="1"/>
        <v>29120</v>
      </c>
      <c r="G11" s="10"/>
      <c r="H11" s="13">
        <v>2021</v>
      </c>
      <c r="I11" s="8">
        <v>13</v>
      </c>
      <c r="J11" s="11">
        <f t="shared" si="4"/>
        <v>8.3299999999999999E-2</v>
      </c>
      <c r="K11" s="9">
        <f t="shared" si="2"/>
        <v>13520</v>
      </c>
      <c r="L11" s="9">
        <f t="shared" si="3"/>
        <v>27040</v>
      </c>
      <c r="N11" s="15"/>
    </row>
    <row r="12" spans="2:14" s="14" customFormat="1" ht="15" customHeight="1" x14ac:dyDescent="0.35">
      <c r="B12" s="13">
        <v>2022</v>
      </c>
      <c r="C12" s="8">
        <v>15</v>
      </c>
      <c r="D12" s="11">
        <v>7.1999999999999995E-2</v>
      </c>
      <c r="E12" s="9">
        <f t="shared" si="0"/>
        <v>15600</v>
      </c>
      <c r="F12" s="9">
        <f t="shared" si="1"/>
        <v>31200</v>
      </c>
      <c r="G12" s="10"/>
      <c r="H12" s="13">
        <v>2022</v>
      </c>
      <c r="I12" s="8">
        <v>14</v>
      </c>
      <c r="J12" s="11">
        <f t="shared" si="4"/>
        <v>7.6999999999999999E-2</v>
      </c>
      <c r="K12" s="9">
        <f t="shared" si="2"/>
        <v>14560</v>
      </c>
      <c r="L12" s="9">
        <f t="shared" si="3"/>
        <v>29120</v>
      </c>
      <c r="N12" s="15"/>
    </row>
    <row r="13" spans="2:14" s="14" customFormat="1" ht="15" customHeight="1" x14ac:dyDescent="0.35">
      <c r="B13" s="13">
        <v>2023</v>
      </c>
      <c r="C13" s="8">
        <v>15</v>
      </c>
      <c r="D13" s="11">
        <f>N13/C12</f>
        <v>0</v>
      </c>
      <c r="E13" s="9">
        <f t="shared" si="0"/>
        <v>15600</v>
      </c>
      <c r="F13" s="9">
        <f t="shared" si="1"/>
        <v>31200</v>
      </c>
      <c r="G13" s="10"/>
      <c r="H13" s="13">
        <v>2023</v>
      </c>
      <c r="I13" s="8">
        <v>15</v>
      </c>
      <c r="J13" s="11">
        <f t="shared" si="4"/>
        <v>7.1999999999999995E-2</v>
      </c>
      <c r="K13" s="9">
        <f t="shared" si="2"/>
        <v>15600</v>
      </c>
      <c r="L13" s="9">
        <f t="shared" si="3"/>
        <v>31200</v>
      </c>
      <c r="N13" s="15"/>
    </row>
    <row r="14" spans="2:14" s="14" customFormat="1" ht="15" customHeight="1" x14ac:dyDescent="0.35">
      <c r="B14" s="13">
        <v>2024</v>
      </c>
      <c r="C14" s="16" t="s">
        <v>11</v>
      </c>
      <c r="D14" s="17"/>
      <c r="E14" s="17"/>
      <c r="F14" s="18"/>
      <c r="G14" s="19"/>
      <c r="H14" s="13">
        <v>2024</v>
      </c>
      <c r="I14" s="775" t="s">
        <v>11</v>
      </c>
      <c r="J14" s="791"/>
      <c r="K14" s="791"/>
      <c r="L14" s="776"/>
    </row>
    <row r="15" spans="2:14" s="14" customFormat="1" ht="24" customHeight="1" x14ac:dyDescent="0.35">
      <c r="B15" s="568" t="s">
        <v>12</v>
      </c>
      <c r="C15" s="568"/>
      <c r="D15" s="568"/>
      <c r="E15" s="568"/>
      <c r="F15" s="568"/>
      <c r="G15" s="568"/>
      <c r="H15" s="568"/>
      <c r="I15" s="568"/>
      <c r="J15" s="568"/>
      <c r="K15" s="568"/>
      <c r="L15" s="568"/>
      <c r="M15" s="20"/>
    </row>
    <row r="16" spans="2:14" s="14" customFormat="1" ht="76.25" customHeight="1" x14ac:dyDescent="0.35">
      <c r="B16" s="568" t="s">
        <v>13</v>
      </c>
      <c r="C16" s="568"/>
      <c r="D16" s="568"/>
      <c r="E16" s="568"/>
      <c r="F16" s="568"/>
      <c r="G16" s="568"/>
      <c r="H16" s="568"/>
      <c r="I16" s="568"/>
      <c r="J16" s="568"/>
      <c r="K16" s="568"/>
      <c r="L16" s="568"/>
      <c r="M16" s="20"/>
    </row>
    <row r="17" spans="2:13" s="14" customFormat="1" ht="19.25" customHeight="1" x14ac:dyDescent="0.35">
      <c r="B17" s="568" t="s">
        <v>14</v>
      </c>
      <c r="C17" s="568"/>
      <c r="D17" s="568"/>
      <c r="E17" s="568"/>
      <c r="F17" s="568"/>
      <c r="G17" s="568"/>
      <c r="H17" s="568"/>
      <c r="I17" s="568"/>
      <c r="J17" s="568"/>
      <c r="K17" s="568"/>
      <c r="L17" s="568"/>
      <c r="M17" s="20"/>
    </row>
    <row r="18" spans="2:13" s="14" customFormat="1" ht="19.25" customHeight="1" x14ac:dyDescent="0.35">
      <c r="B18" s="568" t="s">
        <v>15</v>
      </c>
      <c r="C18" s="568"/>
      <c r="D18" s="568"/>
      <c r="E18" s="568"/>
      <c r="F18" s="568"/>
      <c r="G18" s="568"/>
      <c r="H18" s="568"/>
      <c r="I18" s="568"/>
      <c r="J18" s="568"/>
      <c r="K18" s="568"/>
      <c r="L18" s="568"/>
      <c r="M18" s="20"/>
    </row>
    <row r="19" spans="2:13" s="14" customFormat="1" ht="18" customHeight="1" x14ac:dyDescent="0.35">
      <c r="B19" s="782" t="s">
        <v>16</v>
      </c>
      <c r="C19" s="782"/>
      <c r="D19" s="782"/>
      <c r="E19" s="782"/>
      <c r="F19" s="782"/>
      <c r="G19" s="782"/>
      <c r="H19" s="782"/>
      <c r="I19" s="782"/>
      <c r="J19" s="782"/>
      <c r="K19" s="782"/>
      <c r="L19" s="782"/>
    </row>
    <row r="27" spans="2:13" ht="8" customHeight="1" x14ac:dyDescent="0.35"/>
  </sheetData>
  <sheetProtection algorithmName="SHA-512" hashValue="j2V1Qumf0HCHbod7H+sfg3moZU8Wsig4wecDNgwDr++hfV0wbnuCMRPC5pKds8QPnjn2vfua4CRox3nhGb6mUA==" saltValue="EsskRX5a+p3XApFaYxumtA==" spinCount="100000" sheet="1" objects="1" scenarios="1"/>
  <mergeCells count="13">
    <mergeCell ref="B19:L19"/>
    <mergeCell ref="B2:L2"/>
    <mergeCell ref="B3:F3"/>
    <mergeCell ref="H3:L3"/>
    <mergeCell ref="B4:B5"/>
    <mergeCell ref="C4:F4"/>
    <mergeCell ref="H4:H5"/>
    <mergeCell ref="I4:L4"/>
    <mergeCell ref="I14:L14"/>
    <mergeCell ref="B15:L15"/>
    <mergeCell ref="B16:L16"/>
    <mergeCell ref="B17:L17"/>
    <mergeCell ref="B18:L18"/>
  </mergeCells>
  <hyperlinks>
    <hyperlink ref="B19" r:id="rId1" xr:uid="{228C8AC9-A864-4266-8AA4-420BDF722D64}"/>
  </hyperlinks>
  <pageMargins left="0.45" right="0.45" top="0.5" bottom="0.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228D-89CD-46BA-868A-38F29B42216D}">
  <dimension ref="A3:K16"/>
  <sheetViews>
    <sheetView showZeros="0" workbookViewId="0">
      <selection activeCell="F16" sqref="F16"/>
    </sheetView>
  </sheetViews>
  <sheetFormatPr defaultColWidth="8.90625" defaultRowHeight="14.5" x14ac:dyDescent="0.35"/>
  <cols>
    <col min="1" max="1" width="16" style="241" customWidth="1"/>
    <col min="2" max="2" width="23.6328125" style="14" customWidth="1"/>
    <col min="3" max="3" width="2.1796875" style="241" customWidth="1"/>
    <col min="4" max="4" width="11.90625" style="14" customWidth="1"/>
    <col min="5" max="5" width="22" style="14" customWidth="1"/>
    <col min="6" max="6" width="11.6328125" style="21" customWidth="1"/>
    <col min="7" max="7" width="11.90625" style="21" customWidth="1"/>
    <col min="8" max="8" width="16.1796875" style="21" customWidth="1"/>
    <col min="9" max="16384" width="8.90625" style="14"/>
  </cols>
  <sheetData>
    <row r="3" spans="1:11" ht="13.75" customHeight="1" x14ac:dyDescent="0.35">
      <c r="D3" s="633" t="s">
        <v>46</v>
      </c>
      <c r="E3" s="633"/>
    </row>
    <row r="4" spans="1:11" s="36" customFormat="1" ht="27.65" customHeight="1" x14ac:dyDescent="0.35">
      <c r="A4" s="632" t="s">
        <v>237</v>
      </c>
      <c r="B4" s="632"/>
      <c r="C4" s="5"/>
      <c r="E4" s="241" t="s">
        <v>247</v>
      </c>
    </row>
    <row r="5" spans="1:11" x14ac:dyDescent="0.35">
      <c r="A5" s="241" t="s">
        <v>84</v>
      </c>
      <c r="B5" s="14" t="s">
        <v>263</v>
      </c>
      <c r="J5" s="241" t="s">
        <v>242</v>
      </c>
    </row>
    <row r="6" spans="1:11" x14ac:dyDescent="0.35">
      <c r="B6" s="14" t="s">
        <v>77</v>
      </c>
      <c r="E6" s="14" t="s">
        <v>248</v>
      </c>
      <c r="F6" s="21" t="s">
        <v>238</v>
      </c>
      <c r="G6" s="21" t="s">
        <v>233</v>
      </c>
      <c r="H6" s="21" t="s">
        <v>575</v>
      </c>
      <c r="K6" s="14" t="s">
        <v>239</v>
      </c>
    </row>
    <row r="7" spans="1:11" x14ac:dyDescent="0.35">
      <c r="B7" s="14" t="s">
        <v>78</v>
      </c>
      <c r="E7" s="14" t="s">
        <v>238</v>
      </c>
      <c r="K7" s="14" t="s">
        <v>240</v>
      </c>
    </row>
    <row r="8" spans="1:11" x14ac:dyDescent="0.35">
      <c r="B8" s="14" t="s">
        <v>79</v>
      </c>
      <c r="E8" s="14" t="s">
        <v>233</v>
      </c>
      <c r="F8" s="21" t="s">
        <v>239</v>
      </c>
      <c r="G8" s="21" t="s">
        <v>369</v>
      </c>
      <c r="H8" s="21" t="s">
        <v>576</v>
      </c>
      <c r="K8" s="14" t="s">
        <v>234</v>
      </c>
    </row>
    <row r="9" spans="1:11" x14ac:dyDescent="0.35">
      <c r="B9" s="14" t="s">
        <v>80</v>
      </c>
      <c r="E9" s="14" t="s">
        <v>575</v>
      </c>
      <c r="F9" s="21" t="s">
        <v>240</v>
      </c>
      <c r="K9" s="14" t="s">
        <v>244</v>
      </c>
    </row>
    <row r="10" spans="1:11" x14ac:dyDescent="0.35">
      <c r="B10" s="14" t="s">
        <v>405</v>
      </c>
      <c r="K10" s="14" t="s">
        <v>241</v>
      </c>
    </row>
    <row r="11" spans="1:11" x14ac:dyDescent="0.35">
      <c r="K11" s="14" t="s">
        <v>235</v>
      </c>
    </row>
    <row r="12" spans="1:11" x14ac:dyDescent="0.35">
      <c r="K12" s="14" t="s">
        <v>246</v>
      </c>
    </row>
    <row r="13" spans="1:11" x14ac:dyDescent="0.35">
      <c r="A13" s="241" t="s">
        <v>85</v>
      </c>
      <c r="B13" s="14" t="s">
        <v>264</v>
      </c>
      <c r="J13" s="14" t="s">
        <v>243</v>
      </c>
    </row>
    <row r="14" spans="1:11" x14ac:dyDescent="0.35">
      <c r="B14" s="14" t="s">
        <v>81</v>
      </c>
    </row>
    <row r="15" spans="1:11" x14ac:dyDescent="0.35">
      <c r="B15" s="14" t="s">
        <v>82</v>
      </c>
    </row>
    <row r="16" spans="1:11" x14ac:dyDescent="0.35">
      <c r="B16" s="14" t="s">
        <v>176</v>
      </c>
    </row>
  </sheetData>
  <mergeCells count="2">
    <mergeCell ref="A4:B4"/>
    <mergeCell ref="D3:E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A95F4-05E1-4CED-B10E-4942F84D2B02}">
  <sheetPr>
    <tabColor theme="1"/>
    <pageSetUpPr fitToPage="1"/>
  </sheetPr>
  <dimension ref="A1:ADV44"/>
  <sheetViews>
    <sheetView showGridLines="0" showZeros="0" zoomScaleNormal="100" workbookViewId="0">
      <pane ySplit="10" topLeftCell="A11" activePane="bottomLeft" state="frozen"/>
      <selection activeCell="I22" sqref="I22"/>
      <selection pane="bottomLeft" activeCell="I22" sqref="I22"/>
    </sheetView>
  </sheetViews>
  <sheetFormatPr defaultColWidth="8.90625" defaultRowHeight="15" customHeight="1" x14ac:dyDescent="0.3"/>
  <cols>
    <col min="1" max="1" width="2.81640625" style="137" customWidth="1"/>
    <col min="2" max="2" width="4.81640625" style="137" customWidth="1"/>
    <col min="3" max="3" width="12.81640625" style="137" customWidth="1"/>
    <col min="4" max="5" width="10.36328125" style="137" customWidth="1"/>
    <col min="6" max="6" width="0.6328125" style="137" customWidth="1"/>
    <col min="7" max="7" width="20.81640625" style="137" customWidth="1"/>
    <col min="8" max="8" width="10.36328125" style="137" customWidth="1"/>
    <col min="9" max="18" width="10.90625" style="137" customWidth="1"/>
    <col min="19" max="19" width="11.453125" style="191" customWidth="1"/>
    <col min="20" max="20" width="14.453125" style="137" customWidth="1"/>
    <col min="21" max="16384" width="8.90625" style="137"/>
  </cols>
  <sheetData>
    <row r="1" spans="2:802" s="326" customFormat="1" ht="30" customHeight="1" x14ac:dyDescent="0.35">
      <c r="B1" s="667">
        <f>'Start Here'!M10</f>
        <v>0</v>
      </c>
      <c r="C1" s="667"/>
      <c r="D1" s="667"/>
      <c r="E1" s="667"/>
      <c r="F1" s="667"/>
      <c r="G1" s="667"/>
      <c r="H1" s="667"/>
      <c r="I1" s="667"/>
      <c r="J1" s="667"/>
      <c r="K1" s="667"/>
      <c r="L1" s="667"/>
      <c r="M1" s="667"/>
      <c r="N1" s="667"/>
      <c r="O1" s="667"/>
      <c r="P1" s="667"/>
      <c r="Q1" s="667"/>
      <c r="R1" s="667"/>
      <c r="S1" s="667"/>
    </row>
    <row r="2" spans="2:802" s="191" customFormat="1" ht="24" customHeight="1" x14ac:dyDescent="0.3">
      <c r="B2" s="678" t="s">
        <v>198</v>
      </c>
      <c r="C2" s="678"/>
      <c r="D2" s="678"/>
      <c r="E2" s="678"/>
      <c r="F2" s="678"/>
      <c r="G2" s="678"/>
      <c r="H2" s="678"/>
      <c r="I2" s="678"/>
      <c r="J2" s="678"/>
      <c r="K2" s="678"/>
      <c r="L2" s="678"/>
      <c r="M2" s="678"/>
      <c r="N2" s="678"/>
      <c r="O2" s="678"/>
      <c r="P2" s="678"/>
      <c r="Q2" s="678"/>
      <c r="R2" s="678"/>
      <c r="S2" s="678"/>
    </row>
    <row r="3" spans="2:802" s="419" customFormat="1" ht="24" customHeight="1" x14ac:dyDescent="0.35">
      <c r="B3" s="426"/>
      <c r="C3" s="668" t="s">
        <v>87</v>
      </c>
      <c r="D3" s="668"/>
      <c r="E3" s="676" t="str">
        <f>'Start Here'!M11</f>
        <v>Select Review Purpose</v>
      </c>
      <c r="F3" s="676"/>
      <c r="G3" s="676"/>
      <c r="H3" s="512"/>
      <c r="I3" s="431"/>
      <c r="J3" s="431"/>
      <c r="K3" s="431"/>
      <c r="L3" s="431"/>
      <c r="M3" s="431"/>
      <c r="N3" s="431"/>
      <c r="O3" s="431"/>
      <c r="P3" s="431"/>
      <c r="Q3" s="431"/>
      <c r="R3" s="431"/>
      <c r="S3" s="430"/>
    </row>
    <row r="4" spans="2:802" s="430" customFormat="1" ht="24" customHeight="1" x14ac:dyDescent="0.35">
      <c r="B4" s="669" t="s">
        <v>88</v>
      </c>
      <c r="C4" s="669"/>
      <c r="D4" s="669"/>
      <c r="E4" s="677" t="str">
        <f>'Start Here'!M12</f>
        <v>Select Reporting Period</v>
      </c>
      <c r="F4" s="677"/>
      <c r="G4" s="677"/>
      <c r="H4" s="513"/>
      <c r="I4" s="431"/>
      <c r="J4" s="431"/>
      <c r="K4" s="431"/>
      <c r="L4" s="431"/>
      <c r="M4" s="431"/>
      <c r="N4" s="431"/>
      <c r="O4" s="431"/>
      <c r="P4" s="431"/>
      <c r="Q4" s="431"/>
      <c r="R4" s="431"/>
    </row>
    <row r="5" spans="2:802" s="142" customFormat="1" ht="16" customHeight="1" x14ac:dyDescent="0.3">
      <c r="B5" s="679" t="s">
        <v>199</v>
      </c>
      <c r="C5" s="679"/>
      <c r="D5" s="679"/>
      <c r="E5" s="680"/>
      <c r="F5" s="140"/>
      <c r="G5" s="672" t="s">
        <v>201</v>
      </c>
      <c r="H5" s="673"/>
      <c r="I5" s="670" t="s">
        <v>202</v>
      </c>
      <c r="J5" s="670" t="s">
        <v>203</v>
      </c>
      <c r="K5" s="670" t="s">
        <v>204</v>
      </c>
      <c r="L5" s="670" t="s">
        <v>205</v>
      </c>
      <c r="M5" s="670" t="s">
        <v>206</v>
      </c>
      <c r="N5" s="670" t="s">
        <v>207</v>
      </c>
      <c r="O5" s="670" t="s">
        <v>208</v>
      </c>
      <c r="P5" s="670" t="s">
        <v>209</v>
      </c>
      <c r="Q5" s="670" t="s">
        <v>210</v>
      </c>
      <c r="R5" s="670" t="s">
        <v>215</v>
      </c>
      <c r="S5" s="670" t="s">
        <v>216</v>
      </c>
      <c r="T5" s="141"/>
    </row>
    <row r="6" spans="2:802" s="142" customFormat="1" ht="16" customHeight="1" x14ac:dyDescent="0.3">
      <c r="B6" s="679"/>
      <c r="C6" s="679"/>
      <c r="D6" s="679"/>
      <c r="E6" s="680"/>
      <c r="F6" s="140"/>
      <c r="G6" s="674"/>
      <c r="H6" s="675"/>
      <c r="I6" s="671"/>
      <c r="J6" s="671"/>
      <c r="K6" s="671"/>
      <c r="L6" s="671"/>
      <c r="M6" s="671"/>
      <c r="N6" s="671"/>
      <c r="O6" s="671"/>
      <c r="P6" s="671"/>
      <c r="Q6" s="671"/>
      <c r="R6" s="671"/>
      <c r="S6" s="671"/>
      <c r="T6" s="141"/>
    </row>
    <row r="7" spans="2:802" s="142" customFormat="1" ht="4.75" customHeight="1" x14ac:dyDescent="0.3">
      <c r="B7" s="143"/>
      <c r="C7" s="143"/>
      <c r="D7" s="143"/>
      <c r="E7" s="143"/>
      <c r="F7" s="143"/>
      <c r="G7" s="143"/>
      <c r="H7" s="143"/>
      <c r="I7" s="144"/>
      <c r="J7" s="144"/>
      <c r="K7" s="144"/>
      <c r="L7" s="144"/>
      <c r="M7" s="144"/>
      <c r="N7" s="144"/>
      <c r="O7" s="144"/>
      <c r="P7" s="144"/>
      <c r="Q7" s="144"/>
      <c r="R7" s="144"/>
      <c r="S7" s="144"/>
      <c r="T7" s="141"/>
    </row>
    <row r="8" spans="2:802" s="148" customFormat="1" ht="14.4" customHeight="1" x14ac:dyDescent="0.3">
      <c r="B8" s="660" t="s">
        <v>179</v>
      </c>
      <c r="C8" s="660"/>
      <c r="D8" s="660"/>
      <c r="E8" s="533">
        <v>14</v>
      </c>
      <c r="F8" s="146"/>
      <c r="G8" s="651" t="s">
        <v>327</v>
      </c>
      <c r="H8" s="651"/>
      <c r="I8" s="651"/>
      <c r="J8" s="651"/>
      <c r="K8" s="651"/>
      <c r="L8" s="651"/>
      <c r="M8" s="651"/>
      <c r="N8" s="651"/>
      <c r="O8" s="651"/>
      <c r="P8" s="651"/>
      <c r="Q8" s="651"/>
      <c r="R8" s="651"/>
      <c r="S8" s="651"/>
      <c r="T8" s="147"/>
    </row>
    <row r="9" spans="2:802" s="153" customFormat="1" ht="16" customHeight="1" x14ac:dyDescent="0.3">
      <c r="B9" s="660" t="s">
        <v>195</v>
      </c>
      <c r="C9" s="660"/>
      <c r="D9" s="660"/>
      <c r="E9" s="149">
        <v>4.3</v>
      </c>
      <c r="F9" s="150"/>
      <c r="G9" s="654" t="s">
        <v>211</v>
      </c>
      <c r="H9" s="655"/>
      <c r="I9" s="652"/>
      <c r="J9" s="652"/>
      <c r="K9" s="652"/>
      <c r="L9" s="652"/>
      <c r="M9" s="652"/>
      <c r="N9" s="652"/>
      <c r="O9" s="652"/>
      <c r="P9" s="652"/>
      <c r="Q9" s="652"/>
      <c r="R9" s="652"/>
      <c r="S9" s="151"/>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2"/>
      <c r="JW9" s="152"/>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2"/>
      <c r="LP9" s="152"/>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2"/>
      <c r="NI9" s="152"/>
      <c r="NJ9" s="152"/>
      <c r="NK9" s="152"/>
      <c r="NL9" s="152"/>
      <c r="NM9" s="152"/>
      <c r="NN9" s="152"/>
      <c r="NO9" s="152"/>
      <c r="NP9" s="152"/>
      <c r="NQ9" s="152"/>
      <c r="NR9" s="152"/>
      <c r="NS9" s="152"/>
      <c r="NT9" s="152"/>
      <c r="NU9" s="152"/>
      <c r="NV9" s="152"/>
      <c r="NW9" s="152"/>
      <c r="NX9" s="152"/>
      <c r="NY9" s="152"/>
      <c r="NZ9" s="152"/>
      <c r="OA9" s="152"/>
      <c r="OB9" s="152"/>
      <c r="OC9" s="152"/>
      <c r="OD9" s="152"/>
      <c r="OE9" s="152"/>
      <c r="OF9" s="152"/>
      <c r="OG9" s="152"/>
      <c r="OH9" s="152"/>
      <c r="OI9" s="152"/>
      <c r="OJ9" s="152"/>
      <c r="OK9" s="152"/>
      <c r="OL9" s="152"/>
      <c r="OM9" s="152"/>
      <c r="ON9" s="152"/>
      <c r="OO9" s="152"/>
      <c r="OP9" s="152"/>
      <c r="OQ9" s="152"/>
      <c r="OR9" s="152"/>
      <c r="OS9" s="152"/>
      <c r="OT9" s="152"/>
      <c r="OU9" s="152"/>
      <c r="OV9" s="152"/>
      <c r="OW9" s="152"/>
      <c r="OX9" s="152"/>
      <c r="OY9" s="152"/>
      <c r="OZ9" s="152"/>
      <c r="PA9" s="152"/>
      <c r="PB9" s="152"/>
      <c r="PC9" s="152"/>
      <c r="PD9" s="152"/>
      <c r="PE9" s="152"/>
      <c r="PF9" s="152"/>
      <c r="PG9" s="152"/>
      <c r="PH9" s="152"/>
      <c r="PI9" s="152"/>
      <c r="PJ9" s="152"/>
      <c r="PK9" s="152"/>
      <c r="PL9" s="152"/>
      <c r="PM9" s="152"/>
      <c r="PN9" s="152"/>
      <c r="PO9" s="152"/>
      <c r="PP9" s="152"/>
      <c r="PQ9" s="152"/>
      <c r="PR9" s="152"/>
      <c r="PS9" s="152"/>
      <c r="PT9" s="152"/>
      <c r="PU9" s="152"/>
      <c r="PV9" s="152"/>
      <c r="PW9" s="152"/>
      <c r="PX9" s="152"/>
      <c r="PY9" s="152"/>
      <c r="PZ9" s="152"/>
      <c r="QA9" s="152"/>
      <c r="QB9" s="152"/>
      <c r="QC9" s="152"/>
      <c r="QD9" s="152"/>
      <c r="QE9" s="152"/>
      <c r="QF9" s="152"/>
      <c r="QG9" s="152"/>
      <c r="QH9" s="152"/>
      <c r="QI9" s="152"/>
      <c r="QJ9" s="152"/>
      <c r="QK9" s="152"/>
      <c r="QL9" s="152"/>
      <c r="QM9" s="152"/>
      <c r="QN9" s="152"/>
      <c r="QO9" s="152"/>
      <c r="QP9" s="152"/>
      <c r="QQ9" s="152"/>
      <c r="QR9" s="152"/>
      <c r="QS9" s="152"/>
      <c r="QT9" s="152"/>
      <c r="QU9" s="152"/>
      <c r="QV9" s="152"/>
      <c r="QW9" s="152"/>
      <c r="QX9" s="152"/>
      <c r="QY9" s="152"/>
      <c r="QZ9" s="152"/>
      <c r="RA9" s="152"/>
      <c r="RB9" s="152"/>
      <c r="RC9" s="152"/>
      <c r="RD9" s="152"/>
      <c r="RE9" s="152"/>
      <c r="RF9" s="152"/>
      <c r="RG9" s="152"/>
      <c r="RH9" s="152"/>
      <c r="RI9" s="152"/>
      <c r="RJ9" s="152"/>
      <c r="RK9" s="152"/>
      <c r="RL9" s="152"/>
      <c r="RM9" s="152"/>
      <c r="RN9" s="152"/>
      <c r="RO9" s="152"/>
      <c r="RP9" s="152"/>
      <c r="RQ9" s="152"/>
      <c r="RR9" s="152"/>
      <c r="RS9" s="152"/>
      <c r="RT9" s="152"/>
      <c r="RU9" s="152"/>
      <c r="RV9" s="152"/>
      <c r="RW9" s="152"/>
      <c r="RX9" s="152"/>
      <c r="RY9" s="152"/>
      <c r="RZ9" s="152"/>
      <c r="SA9" s="152"/>
      <c r="SB9" s="152"/>
      <c r="SC9" s="152"/>
      <c r="SD9" s="152"/>
      <c r="SE9" s="152"/>
      <c r="SF9" s="152"/>
      <c r="SG9" s="152"/>
      <c r="SH9" s="152"/>
      <c r="SI9" s="152"/>
      <c r="SJ9" s="152"/>
      <c r="SK9" s="152"/>
      <c r="SL9" s="152"/>
      <c r="SM9" s="152"/>
      <c r="SN9" s="152"/>
      <c r="SO9" s="152"/>
      <c r="SP9" s="152"/>
      <c r="SQ9" s="152"/>
      <c r="SR9" s="152"/>
      <c r="SS9" s="152"/>
      <c r="ST9" s="152"/>
      <c r="SU9" s="152"/>
      <c r="SV9" s="152"/>
      <c r="SW9" s="152"/>
      <c r="SX9" s="152"/>
      <c r="SY9" s="152"/>
      <c r="SZ9" s="152"/>
      <c r="TA9" s="152"/>
      <c r="TB9" s="152"/>
      <c r="TC9" s="152"/>
      <c r="TD9" s="152"/>
      <c r="TE9" s="152"/>
      <c r="TF9" s="152"/>
      <c r="TG9" s="152"/>
      <c r="TH9" s="152"/>
      <c r="TI9" s="152"/>
      <c r="TJ9" s="152"/>
      <c r="TK9" s="152"/>
      <c r="TL9" s="152"/>
      <c r="TM9" s="152"/>
      <c r="TN9" s="152"/>
      <c r="TO9" s="152"/>
      <c r="TP9" s="152"/>
      <c r="TQ9" s="152"/>
      <c r="TR9" s="152"/>
      <c r="TS9" s="152"/>
      <c r="TT9" s="152"/>
      <c r="TU9" s="152"/>
      <c r="TV9" s="152"/>
      <c r="TW9" s="152"/>
      <c r="TX9" s="152"/>
      <c r="TY9" s="152"/>
      <c r="TZ9" s="152"/>
      <c r="UA9" s="152"/>
      <c r="UB9" s="152"/>
      <c r="UC9" s="152"/>
      <c r="UD9" s="152"/>
      <c r="UE9" s="152"/>
      <c r="UF9" s="152"/>
      <c r="UG9" s="152"/>
      <c r="UH9" s="152"/>
      <c r="UI9" s="152"/>
      <c r="UJ9" s="152"/>
      <c r="UK9" s="152"/>
      <c r="UL9" s="152"/>
      <c r="UM9" s="152"/>
      <c r="UN9" s="152"/>
      <c r="UO9" s="152"/>
      <c r="UP9" s="152"/>
      <c r="UQ9" s="152"/>
      <c r="UR9" s="152"/>
      <c r="US9" s="152"/>
      <c r="UT9" s="152"/>
      <c r="UU9" s="152"/>
      <c r="UV9" s="152"/>
      <c r="UW9" s="152"/>
      <c r="UX9" s="152"/>
      <c r="UY9" s="152"/>
      <c r="UZ9" s="152"/>
      <c r="VA9" s="152"/>
      <c r="VB9" s="152"/>
      <c r="VC9" s="152"/>
      <c r="VD9" s="152"/>
      <c r="VE9" s="152"/>
      <c r="VF9" s="152"/>
      <c r="VG9" s="152"/>
      <c r="VH9" s="152"/>
      <c r="VI9" s="152"/>
      <c r="VJ9" s="152"/>
      <c r="VK9" s="152"/>
      <c r="VL9" s="152"/>
      <c r="VM9" s="152"/>
      <c r="VN9" s="152"/>
      <c r="VO9" s="152"/>
      <c r="VP9" s="152"/>
      <c r="VQ9" s="152"/>
      <c r="VR9" s="152"/>
      <c r="VS9" s="152"/>
      <c r="VT9" s="152"/>
      <c r="VU9" s="152"/>
      <c r="VV9" s="152"/>
      <c r="VW9" s="152"/>
      <c r="VX9" s="152"/>
      <c r="VY9" s="152"/>
      <c r="VZ9" s="152"/>
      <c r="WA9" s="152"/>
      <c r="WB9" s="152"/>
      <c r="WC9" s="152"/>
      <c r="WD9" s="152"/>
      <c r="WE9" s="152"/>
      <c r="WF9" s="152"/>
      <c r="WG9" s="152"/>
      <c r="WH9" s="152"/>
      <c r="WI9" s="152"/>
      <c r="WJ9" s="152"/>
      <c r="WK9" s="152"/>
      <c r="WL9" s="152"/>
      <c r="WM9" s="152"/>
      <c r="WN9" s="152"/>
      <c r="WO9" s="152"/>
      <c r="WP9" s="152"/>
      <c r="WQ9" s="152"/>
      <c r="WR9" s="152"/>
      <c r="WS9" s="152"/>
      <c r="WT9" s="152"/>
      <c r="WU9" s="152"/>
      <c r="WV9" s="152"/>
      <c r="WW9" s="152"/>
      <c r="WX9" s="152"/>
      <c r="WY9" s="152"/>
      <c r="WZ9" s="152"/>
      <c r="XA9" s="152"/>
      <c r="XB9" s="152"/>
      <c r="XC9" s="152"/>
      <c r="XD9" s="152"/>
      <c r="XE9" s="152"/>
      <c r="XF9" s="152"/>
      <c r="XG9" s="152"/>
      <c r="XH9" s="152"/>
      <c r="XI9" s="152"/>
      <c r="XJ9" s="152"/>
      <c r="XK9" s="152"/>
      <c r="XL9" s="152"/>
      <c r="XM9" s="152"/>
      <c r="XN9" s="152"/>
      <c r="XO9" s="152"/>
      <c r="XP9" s="152"/>
      <c r="XQ9" s="152"/>
      <c r="XR9" s="152"/>
      <c r="XS9" s="152"/>
      <c r="XT9" s="152"/>
      <c r="XU9" s="152"/>
      <c r="XV9" s="152"/>
      <c r="XW9" s="152"/>
      <c r="XX9" s="152"/>
      <c r="XY9" s="152"/>
      <c r="XZ9" s="152"/>
      <c r="YA9" s="152"/>
      <c r="YB9" s="152"/>
      <c r="YC9" s="152"/>
      <c r="YD9" s="152"/>
      <c r="YE9" s="152"/>
      <c r="YF9" s="152"/>
      <c r="YG9" s="152"/>
      <c r="YH9" s="152"/>
      <c r="YI9" s="152"/>
      <c r="YJ9" s="152"/>
      <c r="YK9" s="152"/>
      <c r="YL9" s="152"/>
      <c r="YM9" s="152"/>
      <c r="YN9" s="152"/>
      <c r="YO9" s="152"/>
      <c r="YP9" s="152"/>
      <c r="YQ9" s="152"/>
      <c r="YR9" s="152"/>
      <c r="YS9" s="152"/>
      <c r="YT9" s="152"/>
      <c r="YU9" s="152"/>
      <c r="YV9" s="152"/>
      <c r="YW9" s="152"/>
      <c r="YX9" s="152"/>
      <c r="YY9" s="152"/>
      <c r="YZ9" s="152"/>
      <c r="ZA9" s="152"/>
      <c r="ZB9" s="152"/>
      <c r="ZC9" s="152"/>
      <c r="ZD9" s="152"/>
      <c r="ZE9" s="152"/>
      <c r="ZF9" s="152"/>
      <c r="ZG9" s="152"/>
      <c r="ZH9" s="152"/>
      <c r="ZI9" s="152"/>
      <c r="ZJ9" s="152"/>
      <c r="ZK9" s="152"/>
      <c r="ZL9" s="152"/>
      <c r="ZM9" s="152"/>
      <c r="ZN9" s="152"/>
      <c r="ZO9" s="152"/>
      <c r="ZP9" s="152"/>
      <c r="ZQ9" s="152"/>
      <c r="ZR9" s="152"/>
      <c r="ZS9" s="152"/>
      <c r="ZT9" s="152"/>
      <c r="ZU9" s="152"/>
      <c r="ZV9" s="152"/>
      <c r="ZW9" s="152"/>
      <c r="ZX9" s="152"/>
      <c r="ZY9" s="152"/>
      <c r="ZZ9" s="152"/>
      <c r="AAA9" s="152"/>
      <c r="AAB9" s="152"/>
      <c r="AAC9" s="152"/>
      <c r="AAD9" s="152"/>
      <c r="AAE9" s="152"/>
      <c r="AAF9" s="152"/>
      <c r="AAG9" s="152"/>
      <c r="AAH9" s="152"/>
      <c r="AAI9" s="152"/>
      <c r="AAJ9" s="152"/>
      <c r="AAK9" s="152"/>
      <c r="AAL9" s="152"/>
      <c r="AAM9" s="152"/>
      <c r="AAN9" s="152"/>
      <c r="AAO9" s="152"/>
      <c r="AAP9" s="152"/>
      <c r="AAQ9" s="152"/>
      <c r="AAR9" s="152"/>
      <c r="AAS9" s="152"/>
      <c r="AAT9" s="152"/>
      <c r="AAU9" s="152"/>
      <c r="AAV9" s="152"/>
      <c r="AAW9" s="152"/>
      <c r="AAX9" s="152"/>
      <c r="AAY9" s="152"/>
      <c r="AAZ9" s="152"/>
      <c r="ABA9" s="152"/>
      <c r="ABB9" s="152"/>
      <c r="ABC9" s="152"/>
      <c r="ABD9" s="152"/>
      <c r="ABE9" s="152"/>
      <c r="ABF9" s="152"/>
      <c r="ABG9" s="152"/>
      <c r="ABH9" s="152"/>
      <c r="ABI9" s="152"/>
      <c r="ABJ9" s="152"/>
      <c r="ABK9" s="152"/>
      <c r="ABL9" s="152"/>
      <c r="ABM9" s="152"/>
      <c r="ABN9" s="152"/>
      <c r="ABO9" s="152"/>
      <c r="ABP9" s="152"/>
      <c r="ABQ9" s="152"/>
      <c r="ABR9" s="152"/>
      <c r="ABS9" s="152"/>
      <c r="ABT9" s="152"/>
      <c r="ABU9" s="152"/>
      <c r="ABV9" s="152"/>
      <c r="ABW9" s="152"/>
      <c r="ABX9" s="152"/>
      <c r="ABY9" s="152"/>
      <c r="ABZ9" s="152"/>
      <c r="ACA9" s="152"/>
      <c r="ACB9" s="152"/>
      <c r="ACC9" s="152"/>
      <c r="ACD9" s="152"/>
      <c r="ACE9" s="152"/>
      <c r="ACF9" s="152"/>
      <c r="ACG9" s="152"/>
      <c r="ACH9" s="152"/>
      <c r="ACI9" s="152"/>
      <c r="ACJ9" s="152"/>
      <c r="ACK9" s="152"/>
      <c r="ACL9" s="152"/>
      <c r="ACM9" s="152"/>
      <c r="ACN9" s="152"/>
      <c r="ACO9" s="152"/>
      <c r="ACP9" s="152"/>
      <c r="ACQ9" s="152"/>
      <c r="ACR9" s="152"/>
      <c r="ACS9" s="152"/>
      <c r="ACT9" s="152"/>
      <c r="ACU9" s="152"/>
      <c r="ACV9" s="152"/>
      <c r="ACW9" s="152"/>
      <c r="ACX9" s="152"/>
      <c r="ACY9" s="152"/>
      <c r="ACZ9" s="152"/>
      <c r="ADA9" s="152"/>
      <c r="ADB9" s="152"/>
      <c r="ADC9" s="152"/>
      <c r="ADD9" s="152"/>
      <c r="ADE9" s="152"/>
      <c r="ADF9" s="152"/>
      <c r="ADG9" s="152"/>
      <c r="ADH9" s="152"/>
      <c r="ADI9" s="152"/>
      <c r="ADJ9" s="152"/>
      <c r="ADK9" s="152"/>
      <c r="ADL9" s="152"/>
      <c r="ADM9" s="152"/>
      <c r="ADN9" s="152"/>
      <c r="ADO9" s="152"/>
      <c r="ADP9" s="152"/>
      <c r="ADQ9" s="152"/>
      <c r="ADR9" s="152"/>
      <c r="ADS9" s="152"/>
      <c r="ADT9" s="152"/>
      <c r="ADU9" s="152"/>
      <c r="ADV9" s="152"/>
    </row>
    <row r="10" spans="2:802" s="153" customFormat="1" ht="30" customHeight="1" x14ac:dyDescent="0.3">
      <c r="B10" s="681" t="s">
        <v>218</v>
      </c>
      <c r="C10" s="681"/>
      <c r="D10" s="681"/>
      <c r="E10" s="681"/>
      <c r="F10" s="149"/>
      <c r="G10" s="656"/>
      <c r="H10" s="657"/>
      <c r="I10" s="653"/>
      <c r="J10" s="653"/>
      <c r="K10" s="653"/>
      <c r="L10" s="653"/>
      <c r="M10" s="653"/>
      <c r="N10" s="653"/>
      <c r="O10" s="653"/>
      <c r="P10" s="653"/>
      <c r="Q10" s="653"/>
      <c r="R10" s="653"/>
      <c r="S10" s="154"/>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c r="BZ10" s="152"/>
      <c r="CA10" s="152"/>
      <c r="CB10" s="152"/>
      <c r="CC10" s="152"/>
      <c r="CD10" s="152"/>
      <c r="CE10" s="152"/>
      <c r="CF10" s="152"/>
      <c r="CG10" s="152"/>
      <c r="CH10" s="152"/>
      <c r="CI10" s="152"/>
      <c r="CJ10" s="152"/>
      <c r="CK10" s="152"/>
      <c r="CL10" s="152"/>
      <c r="CM10" s="152"/>
      <c r="CN10" s="152"/>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2"/>
      <c r="EG10" s="152"/>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2"/>
      <c r="FZ10" s="152"/>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2"/>
      <c r="HS10" s="152"/>
      <c r="HT10" s="152"/>
      <c r="HU10" s="152"/>
      <c r="HV10" s="152"/>
      <c r="HW10" s="152"/>
      <c r="HX10" s="152"/>
      <c r="HY10" s="152"/>
      <c r="HZ10" s="152"/>
      <c r="IA10" s="152"/>
      <c r="IB10" s="152"/>
      <c r="IC10" s="152"/>
      <c r="ID10" s="152"/>
      <c r="IE10" s="152"/>
      <c r="IF10" s="152"/>
      <c r="IG10" s="152"/>
      <c r="IH10" s="152"/>
      <c r="II10" s="152"/>
      <c r="IJ10" s="152"/>
      <c r="IK10" s="152"/>
      <c r="IL10" s="152"/>
      <c r="IM10" s="152"/>
      <c r="IN10" s="152"/>
      <c r="IO10" s="152"/>
      <c r="IP10" s="152"/>
      <c r="IQ10" s="152"/>
      <c r="IR10" s="152"/>
      <c r="IS10" s="152"/>
      <c r="IT10" s="152"/>
      <c r="IU10" s="152"/>
      <c r="IV10" s="152"/>
      <c r="IW10" s="152"/>
      <c r="IX10" s="152"/>
      <c r="IY10" s="152"/>
      <c r="IZ10" s="152"/>
      <c r="JA10" s="152"/>
      <c r="JB10" s="152"/>
      <c r="JC10" s="152"/>
      <c r="JD10" s="152"/>
      <c r="JE10" s="152"/>
      <c r="JF10" s="152"/>
      <c r="JG10" s="152"/>
      <c r="JH10" s="152"/>
      <c r="JI10" s="152"/>
      <c r="JJ10" s="152"/>
      <c r="JK10" s="152"/>
      <c r="JL10" s="152"/>
      <c r="JM10" s="152"/>
      <c r="JN10" s="152"/>
      <c r="JO10" s="152"/>
      <c r="JP10" s="152"/>
      <c r="JQ10" s="152"/>
      <c r="JR10" s="152"/>
      <c r="JS10" s="152"/>
      <c r="JT10" s="152"/>
      <c r="JU10" s="152"/>
      <c r="JV10" s="152"/>
      <c r="JW10" s="152"/>
      <c r="JX10" s="152"/>
      <c r="JY10" s="152"/>
      <c r="JZ10" s="152"/>
      <c r="KA10" s="152"/>
      <c r="KB10" s="152"/>
      <c r="KC10" s="152"/>
      <c r="KD10" s="152"/>
      <c r="KE10" s="152"/>
      <c r="KF10" s="152"/>
      <c r="KG10" s="152"/>
      <c r="KH10" s="152"/>
      <c r="KI10" s="152"/>
      <c r="KJ10" s="152"/>
      <c r="KK10" s="152"/>
      <c r="KL10" s="152"/>
      <c r="KM10" s="152"/>
      <c r="KN10" s="152"/>
      <c r="KO10" s="152"/>
      <c r="KP10" s="152"/>
      <c r="KQ10" s="152"/>
      <c r="KR10" s="152"/>
      <c r="KS10" s="152"/>
      <c r="KT10" s="152"/>
      <c r="KU10" s="152"/>
      <c r="KV10" s="152"/>
      <c r="KW10" s="152"/>
      <c r="KX10" s="152"/>
      <c r="KY10" s="152"/>
      <c r="KZ10" s="152"/>
      <c r="LA10" s="152"/>
      <c r="LB10" s="152"/>
      <c r="LC10" s="152"/>
      <c r="LD10" s="152"/>
      <c r="LE10" s="152"/>
      <c r="LF10" s="152"/>
      <c r="LG10" s="152"/>
      <c r="LH10" s="152"/>
      <c r="LI10" s="152"/>
      <c r="LJ10" s="152"/>
      <c r="LK10" s="152"/>
      <c r="LL10" s="152"/>
      <c r="LM10" s="152"/>
      <c r="LN10" s="152"/>
      <c r="LO10" s="152"/>
      <c r="LP10" s="152"/>
      <c r="LQ10" s="152"/>
      <c r="LR10" s="152"/>
      <c r="LS10" s="152"/>
      <c r="LT10" s="152"/>
      <c r="LU10" s="152"/>
      <c r="LV10" s="152"/>
      <c r="LW10" s="152"/>
      <c r="LX10" s="152"/>
      <c r="LY10" s="152"/>
      <c r="LZ10" s="152"/>
      <c r="MA10" s="152"/>
      <c r="MB10" s="152"/>
      <c r="MC10" s="152"/>
      <c r="MD10" s="152"/>
      <c r="ME10" s="152"/>
      <c r="MF10" s="152"/>
      <c r="MG10" s="152"/>
      <c r="MH10" s="152"/>
      <c r="MI10" s="152"/>
      <c r="MJ10" s="152"/>
      <c r="MK10" s="152"/>
      <c r="ML10" s="152"/>
      <c r="MM10" s="152"/>
      <c r="MN10" s="152"/>
      <c r="MO10" s="152"/>
      <c r="MP10" s="152"/>
      <c r="MQ10" s="152"/>
      <c r="MR10" s="152"/>
      <c r="MS10" s="152"/>
      <c r="MT10" s="152"/>
      <c r="MU10" s="152"/>
      <c r="MV10" s="152"/>
      <c r="MW10" s="152"/>
      <c r="MX10" s="152"/>
      <c r="MY10" s="152"/>
      <c r="MZ10" s="152"/>
      <c r="NA10" s="152"/>
      <c r="NB10" s="152"/>
      <c r="NC10" s="152"/>
      <c r="ND10" s="152"/>
      <c r="NE10" s="152"/>
      <c r="NF10" s="152"/>
      <c r="NG10" s="152"/>
      <c r="NH10" s="152"/>
      <c r="NI10" s="152"/>
      <c r="NJ10" s="152"/>
      <c r="NK10" s="152"/>
      <c r="NL10" s="152"/>
      <c r="NM10" s="152"/>
      <c r="NN10" s="152"/>
      <c r="NO10" s="152"/>
      <c r="NP10" s="152"/>
      <c r="NQ10" s="152"/>
      <c r="NR10" s="152"/>
      <c r="NS10" s="152"/>
      <c r="NT10" s="152"/>
      <c r="NU10" s="152"/>
      <c r="NV10" s="152"/>
      <c r="NW10" s="152"/>
      <c r="NX10" s="152"/>
      <c r="NY10" s="152"/>
      <c r="NZ10" s="152"/>
      <c r="OA10" s="152"/>
      <c r="OB10" s="152"/>
      <c r="OC10" s="152"/>
      <c r="OD10" s="152"/>
      <c r="OE10" s="152"/>
      <c r="OF10" s="152"/>
      <c r="OG10" s="152"/>
      <c r="OH10" s="152"/>
      <c r="OI10" s="152"/>
      <c r="OJ10" s="152"/>
      <c r="OK10" s="152"/>
      <c r="OL10" s="152"/>
      <c r="OM10" s="152"/>
      <c r="ON10" s="152"/>
      <c r="OO10" s="152"/>
      <c r="OP10" s="152"/>
      <c r="OQ10" s="152"/>
      <c r="OR10" s="152"/>
      <c r="OS10" s="152"/>
      <c r="OT10" s="152"/>
      <c r="OU10" s="152"/>
      <c r="OV10" s="152"/>
      <c r="OW10" s="152"/>
      <c r="OX10" s="152"/>
      <c r="OY10" s="152"/>
      <c r="OZ10" s="152"/>
      <c r="PA10" s="152"/>
      <c r="PB10" s="152"/>
      <c r="PC10" s="152"/>
      <c r="PD10" s="152"/>
      <c r="PE10" s="152"/>
      <c r="PF10" s="152"/>
      <c r="PG10" s="152"/>
      <c r="PH10" s="152"/>
      <c r="PI10" s="152"/>
      <c r="PJ10" s="152"/>
      <c r="PK10" s="152"/>
      <c r="PL10" s="152"/>
      <c r="PM10" s="152"/>
      <c r="PN10" s="152"/>
      <c r="PO10" s="152"/>
      <c r="PP10" s="152"/>
      <c r="PQ10" s="152"/>
      <c r="PR10" s="152"/>
      <c r="PS10" s="152"/>
      <c r="PT10" s="152"/>
      <c r="PU10" s="152"/>
      <c r="PV10" s="152"/>
      <c r="PW10" s="152"/>
      <c r="PX10" s="152"/>
      <c r="PY10" s="152"/>
      <c r="PZ10" s="152"/>
      <c r="QA10" s="152"/>
      <c r="QB10" s="152"/>
      <c r="QC10" s="152"/>
      <c r="QD10" s="152"/>
      <c r="QE10" s="152"/>
      <c r="QF10" s="152"/>
      <c r="QG10" s="152"/>
      <c r="QH10" s="152"/>
      <c r="QI10" s="152"/>
      <c r="QJ10" s="152"/>
      <c r="QK10" s="152"/>
      <c r="QL10" s="152"/>
      <c r="QM10" s="152"/>
      <c r="QN10" s="152"/>
      <c r="QO10" s="152"/>
      <c r="QP10" s="152"/>
      <c r="QQ10" s="152"/>
      <c r="QR10" s="152"/>
      <c r="QS10" s="152"/>
      <c r="QT10" s="152"/>
      <c r="QU10" s="152"/>
      <c r="QV10" s="152"/>
      <c r="QW10" s="152"/>
      <c r="QX10" s="152"/>
      <c r="QY10" s="152"/>
      <c r="QZ10" s="152"/>
      <c r="RA10" s="152"/>
      <c r="RB10" s="152"/>
      <c r="RC10" s="152"/>
      <c r="RD10" s="152"/>
      <c r="RE10" s="152"/>
      <c r="RF10" s="152"/>
      <c r="RG10" s="152"/>
      <c r="RH10" s="152"/>
      <c r="RI10" s="152"/>
      <c r="RJ10" s="152"/>
      <c r="RK10" s="152"/>
      <c r="RL10" s="152"/>
      <c r="RM10" s="152"/>
      <c r="RN10" s="152"/>
      <c r="RO10" s="152"/>
      <c r="RP10" s="152"/>
      <c r="RQ10" s="152"/>
      <c r="RR10" s="152"/>
      <c r="RS10" s="152"/>
      <c r="RT10" s="152"/>
      <c r="RU10" s="152"/>
      <c r="RV10" s="152"/>
      <c r="RW10" s="152"/>
      <c r="RX10" s="152"/>
      <c r="RY10" s="152"/>
      <c r="RZ10" s="152"/>
      <c r="SA10" s="152"/>
      <c r="SB10" s="152"/>
      <c r="SC10" s="152"/>
      <c r="SD10" s="152"/>
      <c r="SE10" s="152"/>
      <c r="SF10" s="152"/>
      <c r="SG10" s="152"/>
      <c r="SH10" s="152"/>
      <c r="SI10" s="152"/>
      <c r="SJ10" s="152"/>
      <c r="SK10" s="152"/>
      <c r="SL10" s="152"/>
      <c r="SM10" s="152"/>
      <c r="SN10" s="152"/>
      <c r="SO10" s="152"/>
      <c r="SP10" s="152"/>
      <c r="SQ10" s="152"/>
      <c r="SR10" s="152"/>
      <c r="SS10" s="152"/>
      <c r="ST10" s="152"/>
      <c r="SU10" s="152"/>
      <c r="SV10" s="152"/>
      <c r="SW10" s="152"/>
      <c r="SX10" s="152"/>
      <c r="SY10" s="152"/>
      <c r="SZ10" s="152"/>
      <c r="TA10" s="152"/>
      <c r="TB10" s="152"/>
      <c r="TC10" s="152"/>
      <c r="TD10" s="152"/>
      <c r="TE10" s="152"/>
      <c r="TF10" s="152"/>
      <c r="TG10" s="152"/>
      <c r="TH10" s="152"/>
      <c r="TI10" s="152"/>
      <c r="TJ10" s="152"/>
      <c r="TK10" s="152"/>
      <c r="TL10" s="152"/>
      <c r="TM10" s="152"/>
      <c r="TN10" s="152"/>
      <c r="TO10" s="152"/>
      <c r="TP10" s="152"/>
      <c r="TQ10" s="152"/>
      <c r="TR10" s="152"/>
      <c r="TS10" s="152"/>
      <c r="TT10" s="152"/>
      <c r="TU10" s="152"/>
      <c r="TV10" s="152"/>
      <c r="TW10" s="152"/>
      <c r="TX10" s="152"/>
      <c r="TY10" s="152"/>
      <c r="TZ10" s="152"/>
      <c r="UA10" s="152"/>
      <c r="UB10" s="152"/>
      <c r="UC10" s="152"/>
      <c r="UD10" s="152"/>
      <c r="UE10" s="152"/>
      <c r="UF10" s="152"/>
      <c r="UG10" s="152"/>
      <c r="UH10" s="152"/>
      <c r="UI10" s="152"/>
      <c r="UJ10" s="152"/>
      <c r="UK10" s="152"/>
      <c r="UL10" s="152"/>
      <c r="UM10" s="152"/>
      <c r="UN10" s="152"/>
      <c r="UO10" s="152"/>
      <c r="UP10" s="152"/>
      <c r="UQ10" s="152"/>
      <c r="UR10" s="152"/>
      <c r="US10" s="152"/>
      <c r="UT10" s="152"/>
      <c r="UU10" s="152"/>
      <c r="UV10" s="152"/>
      <c r="UW10" s="152"/>
      <c r="UX10" s="152"/>
      <c r="UY10" s="152"/>
      <c r="UZ10" s="152"/>
      <c r="VA10" s="152"/>
      <c r="VB10" s="152"/>
      <c r="VC10" s="152"/>
      <c r="VD10" s="152"/>
      <c r="VE10" s="152"/>
      <c r="VF10" s="152"/>
      <c r="VG10" s="152"/>
      <c r="VH10" s="152"/>
      <c r="VI10" s="152"/>
      <c r="VJ10" s="152"/>
      <c r="VK10" s="152"/>
      <c r="VL10" s="152"/>
      <c r="VM10" s="152"/>
      <c r="VN10" s="152"/>
      <c r="VO10" s="152"/>
      <c r="VP10" s="152"/>
      <c r="VQ10" s="152"/>
      <c r="VR10" s="152"/>
      <c r="VS10" s="152"/>
      <c r="VT10" s="152"/>
      <c r="VU10" s="152"/>
      <c r="VV10" s="152"/>
      <c r="VW10" s="152"/>
      <c r="VX10" s="152"/>
      <c r="VY10" s="152"/>
      <c r="VZ10" s="152"/>
      <c r="WA10" s="152"/>
      <c r="WB10" s="152"/>
      <c r="WC10" s="152"/>
      <c r="WD10" s="152"/>
      <c r="WE10" s="152"/>
      <c r="WF10" s="152"/>
      <c r="WG10" s="152"/>
      <c r="WH10" s="152"/>
      <c r="WI10" s="152"/>
      <c r="WJ10" s="152"/>
      <c r="WK10" s="152"/>
      <c r="WL10" s="152"/>
      <c r="WM10" s="152"/>
      <c r="WN10" s="152"/>
      <c r="WO10" s="152"/>
      <c r="WP10" s="152"/>
      <c r="WQ10" s="152"/>
      <c r="WR10" s="152"/>
      <c r="WS10" s="152"/>
      <c r="WT10" s="152"/>
      <c r="WU10" s="152"/>
      <c r="WV10" s="152"/>
      <c r="WW10" s="152"/>
      <c r="WX10" s="152"/>
      <c r="WY10" s="152"/>
      <c r="WZ10" s="152"/>
      <c r="XA10" s="152"/>
      <c r="XB10" s="152"/>
      <c r="XC10" s="152"/>
      <c r="XD10" s="152"/>
      <c r="XE10" s="152"/>
      <c r="XF10" s="152"/>
      <c r="XG10" s="152"/>
      <c r="XH10" s="152"/>
      <c r="XI10" s="152"/>
      <c r="XJ10" s="152"/>
      <c r="XK10" s="152"/>
      <c r="XL10" s="152"/>
      <c r="XM10" s="152"/>
      <c r="XN10" s="152"/>
      <c r="XO10" s="152"/>
      <c r="XP10" s="152"/>
      <c r="XQ10" s="152"/>
      <c r="XR10" s="152"/>
      <c r="XS10" s="152"/>
      <c r="XT10" s="152"/>
      <c r="XU10" s="152"/>
      <c r="XV10" s="152"/>
      <c r="XW10" s="152"/>
      <c r="XX10" s="152"/>
      <c r="XY10" s="152"/>
      <c r="XZ10" s="152"/>
      <c r="YA10" s="152"/>
      <c r="YB10" s="152"/>
      <c r="YC10" s="152"/>
      <c r="YD10" s="152"/>
      <c r="YE10" s="152"/>
      <c r="YF10" s="152"/>
      <c r="YG10" s="152"/>
      <c r="YH10" s="152"/>
      <c r="YI10" s="152"/>
      <c r="YJ10" s="152"/>
      <c r="YK10" s="152"/>
      <c r="YL10" s="152"/>
      <c r="YM10" s="152"/>
      <c r="YN10" s="152"/>
      <c r="YO10" s="152"/>
      <c r="YP10" s="152"/>
      <c r="YQ10" s="152"/>
      <c r="YR10" s="152"/>
      <c r="YS10" s="152"/>
      <c r="YT10" s="152"/>
      <c r="YU10" s="152"/>
      <c r="YV10" s="152"/>
      <c r="YW10" s="152"/>
      <c r="YX10" s="152"/>
      <c r="YY10" s="152"/>
      <c r="YZ10" s="152"/>
      <c r="ZA10" s="152"/>
      <c r="ZB10" s="152"/>
      <c r="ZC10" s="152"/>
      <c r="ZD10" s="152"/>
      <c r="ZE10" s="152"/>
      <c r="ZF10" s="152"/>
      <c r="ZG10" s="152"/>
      <c r="ZH10" s="152"/>
      <c r="ZI10" s="152"/>
      <c r="ZJ10" s="152"/>
      <c r="ZK10" s="152"/>
      <c r="ZL10" s="152"/>
      <c r="ZM10" s="152"/>
      <c r="ZN10" s="152"/>
      <c r="ZO10" s="152"/>
      <c r="ZP10" s="152"/>
      <c r="ZQ10" s="152"/>
      <c r="ZR10" s="152"/>
      <c r="ZS10" s="152"/>
      <c r="ZT10" s="152"/>
      <c r="ZU10" s="152"/>
      <c r="ZV10" s="152"/>
      <c r="ZW10" s="152"/>
      <c r="ZX10" s="152"/>
      <c r="ZY10" s="152"/>
      <c r="ZZ10" s="152"/>
      <c r="AAA10" s="152"/>
      <c r="AAB10" s="152"/>
      <c r="AAC10" s="152"/>
      <c r="AAD10" s="152"/>
      <c r="AAE10" s="152"/>
      <c r="AAF10" s="152"/>
      <c r="AAG10" s="152"/>
      <c r="AAH10" s="152"/>
      <c r="AAI10" s="152"/>
      <c r="AAJ10" s="152"/>
      <c r="AAK10" s="152"/>
      <c r="AAL10" s="152"/>
      <c r="AAM10" s="152"/>
      <c r="AAN10" s="152"/>
      <c r="AAO10" s="152"/>
      <c r="AAP10" s="152"/>
      <c r="AAQ10" s="152"/>
      <c r="AAR10" s="152"/>
      <c r="AAS10" s="152"/>
      <c r="AAT10" s="152"/>
      <c r="AAU10" s="152"/>
      <c r="AAV10" s="152"/>
      <c r="AAW10" s="152"/>
      <c r="AAX10" s="152"/>
      <c r="AAY10" s="152"/>
      <c r="AAZ10" s="152"/>
      <c r="ABA10" s="152"/>
      <c r="ABB10" s="152"/>
      <c r="ABC10" s="152"/>
      <c r="ABD10" s="152"/>
      <c r="ABE10" s="152"/>
      <c r="ABF10" s="152"/>
      <c r="ABG10" s="152"/>
      <c r="ABH10" s="152"/>
      <c r="ABI10" s="152"/>
      <c r="ABJ10" s="152"/>
      <c r="ABK10" s="152"/>
      <c r="ABL10" s="152"/>
      <c r="ABM10" s="152"/>
      <c r="ABN10" s="152"/>
      <c r="ABO10" s="152"/>
      <c r="ABP10" s="152"/>
      <c r="ABQ10" s="152"/>
      <c r="ABR10" s="152"/>
      <c r="ABS10" s="152"/>
      <c r="ABT10" s="152"/>
      <c r="ABU10" s="152"/>
      <c r="ABV10" s="152"/>
      <c r="ABW10" s="152"/>
      <c r="ABX10" s="152"/>
      <c r="ABY10" s="152"/>
      <c r="ABZ10" s="152"/>
      <c r="ACA10" s="152"/>
      <c r="ACB10" s="152"/>
      <c r="ACC10" s="152"/>
      <c r="ACD10" s="152"/>
      <c r="ACE10" s="152"/>
      <c r="ACF10" s="152"/>
      <c r="ACG10" s="152"/>
      <c r="ACH10" s="152"/>
      <c r="ACI10" s="152"/>
      <c r="ACJ10" s="152"/>
      <c r="ACK10" s="152"/>
      <c r="ACL10" s="152"/>
      <c r="ACM10" s="152"/>
      <c r="ACN10" s="152"/>
      <c r="ACO10" s="152"/>
      <c r="ACP10" s="152"/>
      <c r="ACQ10" s="152"/>
      <c r="ACR10" s="152"/>
      <c r="ACS10" s="152"/>
      <c r="ACT10" s="152"/>
      <c r="ACU10" s="152"/>
      <c r="ACV10" s="152"/>
      <c r="ACW10" s="152"/>
      <c r="ACX10" s="152"/>
      <c r="ACY10" s="152"/>
      <c r="ACZ10" s="152"/>
      <c r="ADA10" s="152"/>
      <c r="ADB10" s="152"/>
      <c r="ADC10" s="152"/>
      <c r="ADD10" s="152"/>
      <c r="ADE10" s="152"/>
      <c r="ADF10" s="152"/>
      <c r="ADG10" s="152"/>
      <c r="ADH10" s="152"/>
      <c r="ADI10" s="152"/>
      <c r="ADJ10" s="152"/>
      <c r="ADK10" s="152"/>
      <c r="ADL10" s="152"/>
      <c r="ADM10" s="152"/>
      <c r="ADN10" s="152"/>
      <c r="ADO10" s="152"/>
      <c r="ADP10" s="152"/>
      <c r="ADQ10" s="152"/>
      <c r="ADR10" s="152"/>
      <c r="ADS10" s="152"/>
      <c r="ADT10" s="152"/>
      <c r="ADU10" s="152"/>
      <c r="ADV10" s="152"/>
    </row>
    <row r="11" spans="2:802" s="157" customFormat="1" ht="16" customHeight="1" x14ac:dyDescent="0.3">
      <c r="B11" s="662" t="s">
        <v>222</v>
      </c>
      <c r="C11" s="662"/>
      <c r="D11" s="662"/>
      <c r="E11" s="662"/>
      <c r="F11" s="155"/>
      <c r="G11" s="645" t="s">
        <v>177</v>
      </c>
      <c r="H11" s="646"/>
      <c r="I11" s="133"/>
      <c r="J11" s="133"/>
      <c r="K11" s="133"/>
      <c r="L11" s="133"/>
      <c r="M11" s="133"/>
      <c r="N11" s="133"/>
      <c r="O11" s="133"/>
      <c r="P11" s="133"/>
      <c r="Q11" s="133"/>
      <c r="R11" s="133"/>
      <c r="S11" s="156"/>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37"/>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7"/>
      <c r="CN11" s="137"/>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7"/>
      <c r="FZ11" s="137"/>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7"/>
      <c r="HS11" s="137"/>
      <c r="HT11" s="137"/>
      <c r="HU11" s="137"/>
      <c r="HV11" s="137"/>
      <c r="HW11" s="137"/>
      <c r="HX11" s="137"/>
      <c r="HY11" s="137"/>
      <c r="HZ11" s="137"/>
      <c r="IA11" s="137"/>
      <c r="IB11" s="137"/>
      <c r="IC11" s="137"/>
      <c r="ID11" s="137"/>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7"/>
      <c r="JW11" s="137"/>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7"/>
      <c r="LP11" s="137"/>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7"/>
      <c r="NI11" s="137"/>
      <c r="NJ11" s="137"/>
      <c r="NK11" s="137"/>
      <c r="NL11" s="137"/>
      <c r="NM11" s="137"/>
      <c r="NN11" s="137"/>
      <c r="NO11" s="137"/>
      <c r="NP11" s="137"/>
      <c r="NQ11" s="137"/>
      <c r="NR11" s="137"/>
      <c r="NS11" s="137"/>
      <c r="NT11" s="137"/>
      <c r="NU11" s="137"/>
      <c r="NV11" s="137"/>
      <c r="NW11" s="137"/>
      <c r="NX11" s="137"/>
      <c r="NY11" s="137"/>
      <c r="NZ11" s="137"/>
      <c r="OA11" s="137"/>
      <c r="OB11" s="137"/>
      <c r="OC11" s="137"/>
      <c r="OD11" s="137"/>
      <c r="OE11" s="137"/>
      <c r="OF11" s="137"/>
      <c r="OG11" s="137"/>
      <c r="OH11" s="137"/>
      <c r="OI11" s="137"/>
      <c r="OJ11" s="137"/>
      <c r="OK11" s="137"/>
      <c r="OL11" s="137"/>
      <c r="OM11" s="137"/>
      <c r="ON11" s="137"/>
      <c r="OO11" s="137"/>
      <c r="OP11" s="137"/>
      <c r="OQ11" s="137"/>
      <c r="OR11" s="137"/>
      <c r="OS11" s="137"/>
      <c r="OT11" s="137"/>
      <c r="OU11" s="137"/>
      <c r="OV11" s="137"/>
      <c r="OW11" s="137"/>
      <c r="OX11" s="137"/>
      <c r="OY11" s="137"/>
      <c r="OZ11" s="137"/>
      <c r="PA11" s="137"/>
      <c r="PB11" s="137"/>
      <c r="PC11" s="137"/>
      <c r="PD11" s="137"/>
      <c r="PE11" s="137"/>
      <c r="PF11" s="137"/>
      <c r="PG11" s="137"/>
      <c r="PH11" s="137"/>
      <c r="PI11" s="137"/>
      <c r="PJ11" s="137"/>
      <c r="PK11" s="137"/>
      <c r="PL11" s="137"/>
      <c r="PM11" s="137"/>
      <c r="PN11" s="137"/>
      <c r="PO11" s="137"/>
      <c r="PP11" s="137"/>
      <c r="PQ11" s="137"/>
      <c r="PR11" s="137"/>
      <c r="PS11" s="137"/>
      <c r="PT11" s="137"/>
      <c r="PU11" s="137"/>
      <c r="PV11" s="137"/>
      <c r="PW11" s="137"/>
      <c r="PX11" s="137"/>
      <c r="PY11" s="137"/>
      <c r="PZ11" s="137"/>
      <c r="QA11" s="137"/>
      <c r="QB11" s="137"/>
      <c r="QC11" s="137"/>
      <c r="QD11" s="137"/>
      <c r="QE11" s="137"/>
      <c r="QF11" s="137"/>
      <c r="QG11" s="137"/>
      <c r="QH11" s="137"/>
      <c r="QI11" s="137"/>
      <c r="QJ11" s="137"/>
      <c r="QK11" s="137"/>
      <c r="QL11" s="137"/>
      <c r="QM11" s="137"/>
      <c r="QN11" s="137"/>
      <c r="QO11" s="137"/>
      <c r="QP11" s="137"/>
      <c r="QQ11" s="137"/>
      <c r="QR11" s="137"/>
      <c r="QS11" s="137"/>
      <c r="QT11" s="137"/>
      <c r="QU11" s="137"/>
      <c r="QV11" s="137"/>
      <c r="QW11" s="137"/>
      <c r="QX11" s="137"/>
      <c r="QY11" s="137"/>
      <c r="QZ11" s="137"/>
      <c r="RA11" s="137"/>
      <c r="RB11" s="137"/>
      <c r="RC11" s="137"/>
      <c r="RD11" s="137"/>
      <c r="RE11" s="137"/>
      <c r="RF11" s="137"/>
      <c r="RG11" s="137"/>
      <c r="RH11" s="137"/>
      <c r="RI11" s="137"/>
      <c r="RJ11" s="137"/>
      <c r="RK11" s="137"/>
      <c r="RL11" s="137"/>
      <c r="RM11" s="137"/>
      <c r="RN11" s="137"/>
      <c r="RO11" s="137"/>
      <c r="RP11" s="137"/>
      <c r="RQ11" s="137"/>
      <c r="RR11" s="137"/>
      <c r="RS11" s="137"/>
      <c r="RT11" s="137"/>
      <c r="RU11" s="137"/>
      <c r="RV11" s="137"/>
      <c r="RW11" s="137"/>
      <c r="RX11" s="137"/>
      <c r="RY11" s="137"/>
      <c r="RZ11" s="137"/>
      <c r="SA11" s="137"/>
      <c r="SB11" s="137"/>
      <c r="SC11" s="137"/>
      <c r="SD11" s="137"/>
      <c r="SE11" s="137"/>
      <c r="SF11" s="137"/>
      <c r="SG11" s="137"/>
      <c r="SH11" s="137"/>
      <c r="SI11" s="137"/>
      <c r="SJ11" s="137"/>
      <c r="SK11" s="137"/>
      <c r="SL11" s="137"/>
      <c r="SM11" s="137"/>
      <c r="SN11" s="137"/>
      <c r="SO11" s="137"/>
      <c r="SP11" s="137"/>
      <c r="SQ11" s="137"/>
      <c r="SR11" s="137"/>
      <c r="SS11" s="137"/>
      <c r="ST11" s="137"/>
      <c r="SU11" s="137"/>
      <c r="SV11" s="137"/>
      <c r="SW11" s="137"/>
      <c r="SX11" s="137"/>
      <c r="SY11" s="137"/>
      <c r="SZ11" s="137"/>
      <c r="TA11" s="137"/>
      <c r="TB11" s="137"/>
      <c r="TC11" s="137"/>
      <c r="TD11" s="137"/>
      <c r="TE11" s="137"/>
      <c r="TF11" s="137"/>
      <c r="TG11" s="137"/>
      <c r="TH11" s="137"/>
      <c r="TI11" s="137"/>
      <c r="TJ11" s="137"/>
      <c r="TK11" s="137"/>
      <c r="TL11" s="137"/>
      <c r="TM11" s="137"/>
      <c r="TN11" s="137"/>
      <c r="TO11" s="137"/>
      <c r="TP11" s="137"/>
      <c r="TQ11" s="137"/>
      <c r="TR11" s="137"/>
      <c r="TS11" s="137"/>
      <c r="TT11" s="137"/>
      <c r="TU11" s="137"/>
      <c r="TV11" s="137"/>
      <c r="TW11" s="137"/>
      <c r="TX11" s="137"/>
      <c r="TY11" s="137"/>
      <c r="TZ11" s="137"/>
      <c r="UA11" s="137"/>
      <c r="UB11" s="137"/>
      <c r="UC11" s="137"/>
      <c r="UD11" s="137"/>
      <c r="UE11" s="137"/>
      <c r="UF11" s="137"/>
      <c r="UG11" s="137"/>
      <c r="UH11" s="137"/>
      <c r="UI11" s="137"/>
      <c r="UJ11" s="137"/>
      <c r="UK11" s="137"/>
      <c r="UL11" s="137"/>
      <c r="UM11" s="137"/>
      <c r="UN11" s="137"/>
      <c r="UO11" s="137"/>
      <c r="UP11" s="137"/>
      <c r="UQ11" s="137"/>
      <c r="UR11" s="137"/>
      <c r="US11" s="137"/>
      <c r="UT11" s="137"/>
      <c r="UU11" s="137"/>
      <c r="UV11" s="137"/>
      <c r="UW11" s="137"/>
      <c r="UX11" s="137"/>
      <c r="UY11" s="137"/>
      <c r="UZ11" s="137"/>
      <c r="VA11" s="137"/>
      <c r="VB11" s="137"/>
      <c r="VC11" s="137"/>
      <c r="VD11" s="137"/>
      <c r="VE11" s="137"/>
      <c r="VF11" s="137"/>
      <c r="VG11" s="137"/>
      <c r="VH11" s="137"/>
      <c r="VI11" s="137"/>
      <c r="VJ11" s="137"/>
      <c r="VK11" s="137"/>
      <c r="VL11" s="137"/>
      <c r="VM11" s="137"/>
      <c r="VN11" s="137"/>
      <c r="VO11" s="137"/>
      <c r="VP11" s="137"/>
      <c r="VQ11" s="137"/>
      <c r="VR11" s="137"/>
      <c r="VS11" s="137"/>
      <c r="VT11" s="137"/>
      <c r="VU11" s="137"/>
      <c r="VV11" s="137"/>
      <c r="VW11" s="137"/>
      <c r="VX11" s="137"/>
      <c r="VY11" s="137"/>
      <c r="VZ11" s="137"/>
      <c r="WA11" s="137"/>
      <c r="WB11" s="137"/>
      <c r="WC11" s="137"/>
      <c r="WD11" s="137"/>
      <c r="WE11" s="137"/>
      <c r="WF11" s="137"/>
      <c r="WG11" s="137"/>
      <c r="WH11" s="137"/>
      <c r="WI11" s="137"/>
      <c r="WJ11" s="137"/>
      <c r="WK11" s="137"/>
      <c r="WL11" s="137"/>
      <c r="WM11" s="137"/>
      <c r="WN11" s="137"/>
      <c r="WO11" s="137"/>
      <c r="WP11" s="137"/>
      <c r="WQ11" s="137"/>
      <c r="WR11" s="137"/>
      <c r="WS11" s="137"/>
      <c r="WT11" s="137"/>
      <c r="WU11" s="137"/>
      <c r="WV11" s="137"/>
      <c r="WW11" s="137"/>
      <c r="WX11" s="137"/>
      <c r="WY11" s="137"/>
      <c r="WZ11" s="137"/>
      <c r="XA11" s="137"/>
      <c r="XB11" s="137"/>
      <c r="XC11" s="137"/>
      <c r="XD11" s="137"/>
      <c r="XE11" s="137"/>
      <c r="XF11" s="137"/>
      <c r="XG11" s="137"/>
      <c r="XH11" s="137"/>
      <c r="XI11" s="137"/>
      <c r="XJ11" s="137"/>
      <c r="XK11" s="137"/>
      <c r="XL11" s="137"/>
      <c r="XM11" s="137"/>
      <c r="XN11" s="137"/>
      <c r="XO11" s="137"/>
      <c r="XP11" s="137"/>
      <c r="XQ11" s="137"/>
      <c r="XR11" s="137"/>
      <c r="XS11" s="137"/>
      <c r="XT11" s="137"/>
      <c r="XU11" s="137"/>
      <c r="XV11" s="137"/>
      <c r="XW11" s="137"/>
      <c r="XX11" s="137"/>
      <c r="XY11" s="137"/>
      <c r="XZ11" s="137"/>
      <c r="YA11" s="137"/>
      <c r="YB11" s="137"/>
      <c r="YC11" s="137"/>
      <c r="YD11" s="137"/>
      <c r="YE11" s="137"/>
      <c r="YF11" s="137"/>
      <c r="YG11" s="137"/>
      <c r="YH11" s="137"/>
      <c r="YI11" s="137"/>
      <c r="YJ11" s="137"/>
      <c r="YK11" s="137"/>
      <c r="YL11" s="137"/>
      <c r="YM11" s="137"/>
      <c r="YN11" s="137"/>
      <c r="YO11" s="137"/>
      <c r="YP11" s="137"/>
      <c r="YQ11" s="137"/>
      <c r="YR11" s="137"/>
      <c r="YS11" s="137"/>
      <c r="YT11" s="137"/>
      <c r="YU11" s="137"/>
      <c r="YV11" s="137"/>
      <c r="YW11" s="137"/>
      <c r="YX11" s="137"/>
      <c r="YY11" s="137"/>
      <c r="YZ11" s="137"/>
      <c r="ZA11" s="137"/>
      <c r="ZB11" s="137"/>
      <c r="ZC11" s="137"/>
      <c r="ZD11" s="137"/>
      <c r="ZE11" s="137"/>
      <c r="ZF11" s="137"/>
      <c r="ZG11" s="137"/>
      <c r="ZH11" s="137"/>
      <c r="ZI11" s="137"/>
      <c r="ZJ11" s="137"/>
      <c r="ZK11" s="137"/>
      <c r="ZL11" s="137"/>
      <c r="ZM11" s="137"/>
      <c r="ZN11" s="137"/>
      <c r="ZO11" s="137"/>
      <c r="ZP11" s="137"/>
      <c r="ZQ11" s="137"/>
      <c r="ZR11" s="137"/>
      <c r="ZS11" s="137"/>
      <c r="ZT11" s="137"/>
      <c r="ZU11" s="137"/>
      <c r="ZV11" s="137"/>
      <c r="ZW11" s="137"/>
      <c r="ZX11" s="137"/>
      <c r="ZY11" s="137"/>
      <c r="ZZ11" s="137"/>
      <c r="AAA11" s="137"/>
      <c r="AAB11" s="137"/>
      <c r="AAC11" s="137"/>
      <c r="AAD11" s="137"/>
      <c r="AAE11" s="137"/>
      <c r="AAF11" s="137"/>
      <c r="AAG11" s="137"/>
      <c r="AAH11" s="137"/>
      <c r="AAI11" s="137"/>
      <c r="AAJ11" s="137"/>
      <c r="AAK11" s="137"/>
      <c r="AAL11" s="137"/>
      <c r="AAM11" s="137"/>
      <c r="AAN11" s="137"/>
      <c r="AAO11" s="137"/>
      <c r="AAP11" s="137"/>
      <c r="AAQ11" s="137"/>
      <c r="AAR11" s="137"/>
      <c r="AAS11" s="137"/>
      <c r="AAT11" s="137"/>
      <c r="AAU11" s="137"/>
      <c r="AAV11" s="137"/>
      <c r="AAW11" s="137"/>
      <c r="AAX11" s="137"/>
      <c r="AAY11" s="137"/>
      <c r="AAZ11" s="137"/>
      <c r="ABA11" s="137"/>
      <c r="ABB11" s="137"/>
      <c r="ABC11" s="137"/>
      <c r="ABD11" s="137"/>
      <c r="ABE11" s="137"/>
      <c r="ABF11" s="137"/>
      <c r="ABG11" s="137"/>
      <c r="ABH11" s="137"/>
      <c r="ABI11" s="137"/>
      <c r="ABJ11" s="137"/>
      <c r="ABK11" s="137"/>
      <c r="ABL11" s="137"/>
      <c r="ABM11" s="137"/>
      <c r="ABN11" s="137"/>
      <c r="ABO11" s="137"/>
      <c r="ABP11" s="137"/>
      <c r="ABQ11" s="137"/>
      <c r="ABR11" s="137"/>
      <c r="ABS11" s="137"/>
      <c r="ABT11" s="137"/>
      <c r="ABU11" s="137"/>
      <c r="ABV11" s="137"/>
      <c r="ABW11" s="137"/>
      <c r="ABX11" s="137"/>
      <c r="ABY11" s="137"/>
      <c r="ABZ11" s="137"/>
      <c r="ACA11" s="137"/>
      <c r="ACB11" s="137"/>
      <c r="ACC11" s="137"/>
      <c r="ACD11" s="137"/>
      <c r="ACE11" s="137"/>
      <c r="ACF11" s="137"/>
      <c r="ACG11" s="137"/>
      <c r="ACH11" s="137"/>
      <c r="ACI11" s="137"/>
      <c r="ACJ11" s="137"/>
      <c r="ACK11" s="137"/>
      <c r="ACL11" s="137"/>
      <c r="ACM11" s="137"/>
      <c r="ACN11" s="137"/>
      <c r="ACO11" s="137"/>
      <c r="ACP11" s="137"/>
      <c r="ACQ11" s="137"/>
      <c r="ACR11" s="137"/>
      <c r="ACS11" s="137"/>
      <c r="ACT11" s="137"/>
      <c r="ACU11" s="137"/>
      <c r="ACV11" s="137"/>
      <c r="ACW11" s="137"/>
      <c r="ACX11" s="137"/>
      <c r="ACY11" s="137"/>
      <c r="ACZ11" s="137"/>
      <c r="ADA11" s="137"/>
      <c r="ADB11" s="137"/>
      <c r="ADC11" s="137"/>
      <c r="ADD11" s="137"/>
      <c r="ADE11" s="137"/>
      <c r="ADF11" s="137"/>
      <c r="ADG11" s="137"/>
      <c r="ADH11" s="137"/>
      <c r="ADI11" s="137"/>
      <c r="ADJ11" s="137"/>
      <c r="ADK11" s="137"/>
      <c r="ADL11" s="137"/>
      <c r="ADM11" s="137"/>
      <c r="ADN11" s="137"/>
      <c r="ADO11" s="137"/>
      <c r="ADP11" s="137"/>
      <c r="ADQ11" s="137"/>
      <c r="ADR11" s="137"/>
      <c r="ADS11" s="137"/>
      <c r="ADT11" s="137"/>
      <c r="ADU11" s="137"/>
      <c r="ADV11" s="137"/>
    </row>
    <row r="12" spans="2:802" s="157" customFormat="1" ht="16" customHeight="1" x14ac:dyDescent="0.3">
      <c r="B12" s="665" t="s">
        <v>196</v>
      </c>
      <c r="C12" s="665"/>
      <c r="D12" s="665"/>
      <c r="E12" s="534">
        <v>0.11700000000000001</v>
      </c>
      <c r="G12" s="645" t="s">
        <v>178</v>
      </c>
      <c r="H12" s="646"/>
      <c r="I12" s="162">
        <f>'Direct &amp; Operating Labor'!H11</f>
        <v>0</v>
      </c>
      <c r="J12" s="162">
        <f>'Direct &amp; Operating Labor'!I11</f>
        <v>0</v>
      </c>
      <c r="K12" s="162">
        <f>'Direct &amp; Operating Labor'!J11</f>
        <v>0</v>
      </c>
      <c r="L12" s="162">
        <f>'Direct &amp; Operating Labor'!K11</f>
        <v>0</v>
      </c>
      <c r="M12" s="162">
        <f>'Direct &amp; Operating Labor'!L11</f>
        <v>0</v>
      </c>
      <c r="N12" s="162">
        <f>'Direct &amp; Operating Labor'!M11</f>
        <v>0</v>
      </c>
      <c r="O12" s="162">
        <f>'Direct &amp; Operating Labor'!N11</f>
        <v>0</v>
      </c>
      <c r="P12" s="162">
        <f>'Direct &amp; Operating Labor'!O11</f>
        <v>0</v>
      </c>
      <c r="Q12" s="162">
        <f>'Direct &amp; Operating Labor'!P11</f>
        <v>0</v>
      </c>
      <c r="R12" s="162">
        <f>'Direct &amp; Operating Labor'!Q11</f>
        <v>0</v>
      </c>
      <c r="S12" s="156"/>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7"/>
      <c r="CN12" s="137"/>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7"/>
      <c r="EG12" s="137"/>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7"/>
      <c r="FZ12" s="137"/>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7"/>
      <c r="HS12" s="137"/>
      <c r="HT12" s="137"/>
      <c r="HU12" s="137"/>
      <c r="HV12" s="137"/>
      <c r="HW12" s="137"/>
      <c r="HX12" s="137"/>
      <c r="HY12" s="137"/>
      <c r="HZ12" s="137"/>
      <c r="IA12" s="137"/>
      <c r="IB12" s="137"/>
      <c r="IC12" s="137"/>
      <c r="ID12" s="137"/>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7"/>
      <c r="JW12" s="137"/>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7"/>
      <c r="LP12" s="137"/>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7"/>
      <c r="NI12" s="137"/>
      <c r="NJ12" s="137"/>
      <c r="NK12" s="137"/>
      <c r="NL12" s="137"/>
      <c r="NM12" s="137"/>
      <c r="NN12" s="137"/>
      <c r="NO12" s="137"/>
      <c r="NP12" s="137"/>
      <c r="NQ12" s="137"/>
      <c r="NR12" s="137"/>
      <c r="NS12" s="137"/>
      <c r="NT12" s="137"/>
      <c r="NU12" s="137"/>
      <c r="NV12" s="137"/>
      <c r="NW12" s="137"/>
      <c r="NX12" s="137"/>
      <c r="NY12" s="137"/>
      <c r="NZ12" s="137"/>
      <c r="OA12" s="137"/>
      <c r="OB12" s="137"/>
      <c r="OC12" s="137"/>
      <c r="OD12" s="137"/>
      <c r="OE12" s="137"/>
      <c r="OF12" s="137"/>
      <c r="OG12" s="137"/>
      <c r="OH12" s="137"/>
      <c r="OI12" s="137"/>
      <c r="OJ12" s="137"/>
      <c r="OK12" s="137"/>
      <c r="OL12" s="137"/>
      <c r="OM12" s="137"/>
      <c r="ON12" s="137"/>
      <c r="OO12" s="137"/>
      <c r="OP12" s="137"/>
      <c r="OQ12" s="137"/>
      <c r="OR12" s="137"/>
      <c r="OS12" s="137"/>
      <c r="OT12" s="137"/>
      <c r="OU12" s="137"/>
      <c r="OV12" s="137"/>
      <c r="OW12" s="137"/>
      <c r="OX12" s="137"/>
      <c r="OY12" s="137"/>
      <c r="OZ12" s="137"/>
      <c r="PA12" s="137"/>
      <c r="PB12" s="137"/>
      <c r="PC12" s="137"/>
      <c r="PD12" s="137"/>
      <c r="PE12" s="137"/>
      <c r="PF12" s="137"/>
      <c r="PG12" s="137"/>
      <c r="PH12" s="137"/>
      <c r="PI12" s="137"/>
      <c r="PJ12" s="137"/>
      <c r="PK12" s="137"/>
      <c r="PL12" s="137"/>
      <c r="PM12" s="137"/>
      <c r="PN12" s="137"/>
      <c r="PO12" s="137"/>
      <c r="PP12" s="137"/>
      <c r="PQ12" s="137"/>
      <c r="PR12" s="137"/>
      <c r="PS12" s="137"/>
      <c r="PT12" s="137"/>
      <c r="PU12" s="137"/>
      <c r="PV12" s="137"/>
      <c r="PW12" s="137"/>
      <c r="PX12" s="137"/>
      <c r="PY12" s="137"/>
      <c r="PZ12" s="137"/>
      <c r="QA12" s="137"/>
      <c r="QB12" s="137"/>
      <c r="QC12" s="137"/>
      <c r="QD12" s="137"/>
      <c r="QE12" s="137"/>
      <c r="QF12" s="137"/>
      <c r="QG12" s="137"/>
      <c r="QH12" s="137"/>
      <c r="QI12" s="137"/>
      <c r="QJ12" s="137"/>
      <c r="QK12" s="137"/>
      <c r="QL12" s="137"/>
      <c r="QM12" s="137"/>
      <c r="QN12" s="137"/>
      <c r="QO12" s="137"/>
      <c r="QP12" s="137"/>
      <c r="QQ12" s="137"/>
      <c r="QR12" s="137"/>
      <c r="QS12" s="137"/>
      <c r="QT12" s="137"/>
      <c r="QU12" s="137"/>
      <c r="QV12" s="137"/>
      <c r="QW12" s="137"/>
      <c r="QX12" s="137"/>
      <c r="QY12" s="137"/>
      <c r="QZ12" s="137"/>
      <c r="RA12" s="137"/>
      <c r="RB12" s="137"/>
      <c r="RC12" s="137"/>
      <c r="RD12" s="137"/>
      <c r="RE12" s="137"/>
      <c r="RF12" s="137"/>
      <c r="RG12" s="137"/>
      <c r="RH12" s="137"/>
      <c r="RI12" s="137"/>
      <c r="RJ12" s="137"/>
      <c r="RK12" s="137"/>
      <c r="RL12" s="137"/>
      <c r="RM12" s="137"/>
      <c r="RN12" s="137"/>
      <c r="RO12" s="137"/>
      <c r="RP12" s="137"/>
      <c r="RQ12" s="137"/>
      <c r="RR12" s="137"/>
      <c r="RS12" s="137"/>
      <c r="RT12" s="137"/>
      <c r="RU12" s="137"/>
      <c r="RV12" s="137"/>
      <c r="RW12" s="137"/>
      <c r="RX12" s="137"/>
      <c r="RY12" s="137"/>
      <c r="RZ12" s="137"/>
      <c r="SA12" s="137"/>
      <c r="SB12" s="137"/>
      <c r="SC12" s="137"/>
      <c r="SD12" s="137"/>
      <c r="SE12" s="137"/>
      <c r="SF12" s="137"/>
      <c r="SG12" s="137"/>
      <c r="SH12" s="137"/>
      <c r="SI12" s="137"/>
      <c r="SJ12" s="137"/>
      <c r="SK12" s="137"/>
      <c r="SL12" s="137"/>
      <c r="SM12" s="137"/>
      <c r="SN12" s="137"/>
      <c r="SO12" s="137"/>
      <c r="SP12" s="137"/>
      <c r="SQ12" s="137"/>
      <c r="SR12" s="137"/>
      <c r="SS12" s="137"/>
      <c r="ST12" s="137"/>
      <c r="SU12" s="137"/>
      <c r="SV12" s="137"/>
      <c r="SW12" s="137"/>
      <c r="SX12" s="137"/>
      <c r="SY12" s="137"/>
      <c r="SZ12" s="137"/>
      <c r="TA12" s="137"/>
      <c r="TB12" s="137"/>
      <c r="TC12" s="137"/>
      <c r="TD12" s="137"/>
      <c r="TE12" s="137"/>
      <c r="TF12" s="137"/>
      <c r="TG12" s="137"/>
      <c r="TH12" s="137"/>
      <c r="TI12" s="137"/>
      <c r="TJ12" s="137"/>
      <c r="TK12" s="137"/>
      <c r="TL12" s="137"/>
      <c r="TM12" s="137"/>
      <c r="TN12" s="137"/>
      <c r="TO12" s="137"/>
      <c r="TP12" s="137"/>
      <c r="TQ12" s="137"/>
      <c r="TR12" s="137"/>
      <c r="TS12" s="137"/>
      <c r="TT12" s="137"/>
      <c r="TU12" s="137"/>
      <c r="TV12" s="137"/>
      <c r="TW12" s="137"/>
      <c r="TX12" s="137"/>
      <c r="TY12" s="137"/>
      <c r="TZ12" s="137"/>
      <c r="UA12" s="137"/>
      <c r="UB12" s="137"/>
      <c r="UC12" s="137"/>
      <c r="UD12" s="137"/>
      <c r="UE12" s="137"/>
      <c r="UF12" s="137"/>
      <c r="UG12" s="137"/>
      <c r="UH12" s="137"/>
      <c r="UI12" s="137"/>
      <c r="UJ12" s="137"/>
      <c r="UK12" s="137"/>
      <c r="UL12" s="137"/>
      <c r="UM12" s="137"/>
      <c r="UN12" s="137"/>
      <c r="UO12" s="137"/>
      <c r="UP12" s="137"/>
      <c r="UQ12" s="137"/>
      <c r="UR12" s="137"/>
      <c r="US12" s="137"/>
      <c r="UT12" s="137"/>
      <c r="UU12" s="137"/>
      <c r="UV12" s="137"/>
      <c r="UW12" s="137"/>
      <c r="UX12" s="137"/>
      <c r="UY12" s="137"/>
      <c r="UZ12" s="137"/>
      <c r="VA12" s="137"/>
      <c r="VB12" s="137"/>
      <c r="VC12" s="137"/>
      <c r="VD12" s="137"/>
      <c r="VE12" s="137"/>
      <c r="VF12" s="137"/>
      <c r="VG12" s="137"/>
      <c r="VH12" s="137"/>
      <c r="VI12" s="137"/>
      <c r="VJ12" s="137"/>
      <c r="VK12" s="137"/>
      <c r="VL12" s="137"/>
      <c r="VM12" s="137"/>
      <c r="VN12" s="137"/>
      <c r="VO12" s="137"/>
      <c r="VP12" s="137"/>
      <c r="VQ12" s="137"/>
      <c r="VR12" s="137"/>
      <c r="VS12" s="137"/>
      <c r="VT12" s="137"/>
      <c r="VU12" s="137"/>
      <c r="VV12" s="137"/>
      <c r="VW12" s="137"/>
      <c r="VX12" s="137"/>
      <c r="VY12" s="137"/>
      <c r="VZ12" s="137"/>
      <c r="WA12" s="137"/>
      <c r="WB12" s="137"/>
      <c r="WC12" s="137"/>
      <c r="WD12" s="137"/>
      <c r="WE12" s="137"/>
      <c r="WF12" s="137"/>
      <c r="WG12" s="137"/>
      <c r="WH12" s="137"/>
      <c r="WI12" s="137"/>
      <c r="WJ12" s="137"/>
      <c r="WK12" s="137"/>
      <c r="WL12" s="137"/>
      <c r="WM12" s="137"/>
      <c r="WN12" s="137"/>
      <c r="WO12" s="137"/>
      <c r="WP12" s="137"/>
      <c r="WQ12" s="137"/>
      <c r="WR12" s="137"/>
      <c r="WS12" s="137"/>
      <c r="WT12" s="137"/>
      <c r="WU12" s="137"/>
      <c r="WV12" s="137"/>
      <c r="WW12" s="137"/>
      <c r="WX12" s="137"/>
      <c r="WY12" s="137"/>
      <c r="WZ12" s="137"/>
      <c r="XA12" s="137"/>
      <c r="XB12" s="137"/>
      <c r="XC12" s="137"/>
      <c r="XD12" s="137"/>
      <c r="XE12" s="137"/>
      <c r="XF12" s="137"/>
      <c r="XG12" s="137"/>
      <c r="XH12" s="137"/>
      <c r="XI12" s="137"/>
      <c r="XJ12" s="137"/>
      <c r="XK12" s="137"/>
      <c r="XL12" s="137"/>
      <c r="XM12" s="137"/>
      <c r="XN12" s="137"/>
      <c r="XO12" s="137"/>
      <c r="XP12" s="137"/>
      <c r="XQ12" s="137"/>
      <c r="XR12" s="137"/>
      <c r="XS12" s="137"/>
      <c r="XT12" s="137"/>
      <c r="XU12" s="137"/>
      <c r="XV12" s="137"/>
      <c r="XW12" s="137"/>
      <c r="XX12" s="137"/>
      <c r="XY12" s="137"/>
      <c r="XZ12" s="137"/>
      <c r="YA12" s="137"/>
      <c r="YB12" s="137"/>
      <c r="YC12" s="137"/>
      <c r="YD12" s="137"/>
      <c r="YE12" s="137"/>
      <c r="YF12" s="137"/>
      <c r="YG12" s="137"/>
      <c r="YH12" s="137"/>
      <c r="YI12" s="137"/>
      <c r="YJ12" s="137"/>
      <c r="YK12" s="137"/>
      <c r="YL12" s="137"/>
      <c r="YM12" s="137"/>
      <c r="YN12" s="137"/>
      <c r="YO12" s="137"/>
      <c r="YP12" s="137"/>
      <c r="YQ12" s="137"/>
      <c r="YR12" s="137"/>
      <c r="YS12" s="137"/>
      <c r="YT12" s="137"/>
      <c r="YU12" s="137"/>
      <c r="YV12" s="137"/>
      <c r="YW12" s="137"/>
      <c r="YX12" s="137"/>
      <c r="YY12" s="137"/>
      <c r="YZ12" s="137"/>
      <c r="ZA12" s="137"/>
      <c r="ZB12" s="137"/>
      <c r="ZC12" s="137"/>
      <c r="ZD12" s="137"/>
      <c r="ZE12" s="137"/>
      <c r="ZF12" s="137"/>
      <c r="ZG12" s="137"/>
      <c r="ZH12" s="137"/>
      <c r="ZI12" s="137"/>
      <c r="ZJ12" s="137"/>
      <c r="ZK12" s="137"/>
      <c r="ZL12" s="137"/>
      <c r="ZM12" s="137"/>
      <c r="ZN12" s="137"/>
      <c r="ZO12" s="137"/>
      <c r="ZP12" s="137"/>
      <c r="ZQ12" s="137"/>
      <c r="ZR12" s="137"/>
      <c r="ZS12" s="137"/>
      <c r="ZT12" s="137"/>
      <c r="ZU12" s="137"/>
      <c r="ZV12" s="137"/>
      <c r="ZW12" s="137"/>
      <c r="ZX12" s="137"/>
      <c r="ZY12" s="137"/>
      <c r="ZZ12" s="137"/>
      <c r="AAA12" s="137"/>
      <c r="AAB12" s="137"/>
      <c r="AAC12" s="137"/>
      <c r="AAD12" s="137"/>
      <c r="AAE12" s="137"/>
      <c r="AAF12" s="137"/>
      <c r="AAG12" s="137"/>
      <c r="AAH12" s="137"/>
      <c r="AAI12" s="137"/>
      <c r="AAJ12" s="137"/>
      <c r="AAK12" s="137"/>
      <c r="AAL12" s="137"/>
      <c r="AAM12" s="137"/>
      <c r="AAN12" s="137"/>
      <c r="AAO12" s="137"/>
      <c r="AAP12" s="137"/>
      <c r="AAQ12" s="137"/>
      <c r="AAR12" s="137"/>
      <c r="AAS12" s="137"/>
      <c r="AAT12" s="137"/>
      <c r="AAU12" s="137"/>
      <c r="AAV12" s="137"/>
      <c r="AAW12" s="137"/>
      <c r="AAX12" s="137"/>
      <c r="AAY12" s="137"/>
      <c r="AAZ12" s="137"/>
      <c r="ABA12" s="137"/>
      <c r="ABB12" s="137"/>
      <c r="ABC12" s="137"/>
      <c r="ABD12" s="137"/>
      <c r="ABE12" s="137"/>
      <c r="ABF12" s="137"/>
      <c r="ABG12" s="137"/>
      <c r="ABH12" s="137"/>
      <c r="ABI12" s="137"/>
      <c r="ABJ12" s="137"/>
      <c r="ABK12" s="137"/>
      <c r="ABL12" s="137"/>
      <c r="ABM12" s="137"/>
      <c r="ABN12" s="137"/>
      <c r="ABO12" s="137"/>
      <c r="ABP12" s="137"/>
      <c r="ABQ12" s="137"/>
      <c r="ABR12" s="137"/>
      <c r="ABS12" s="137"/>
      <c r="ABT12" s="137"/>
      <c r="ABU12" s="137"/>
      <c r="ABV12" s="137"/>
      <c r="ABW12" s="137"/>
      <c r="ABX12" s="137"/>
      <c r="ABY12" s="137"/>
      <c r="ABZ12" s="137"/>
      <c r="ACA12" s="137"/>
      <c r="ACB12" s="137"/>
      <c r="ACC12" s="137"/>
      <c r="ACD12" s="137"/>
      <c r="ACE12" s="137"/>
      <c r="ACF12" s="137"/>
      <c r="ACG12" s="137"/>
      <c r="ACH12" s="137"/>
      <c r="ACI12" s="137"/>
      <c r="ACJ12" s="137"/>
      <c r="ACK12" s="137"/>
      <c r="ACL12" s="137"/>
      <c r="ACM12" s="137"/>
      <c r="ACN12" s="137"/>
      <c r="ACO12" s="137"/>
      <c r="ACP12" s="137"/>
      <c r="ACQ12" s="137"/>
      <c r="ACR12" s="137"/>
      <c r="ACS12" s="137"/>
      <c r="ACT12" s="137"/>
      <c r="ACU12" s="137"/>
      <c r="ACV12" s="137"/>
      <c r="ACW12" s="137"/>
      <c r="ACX12" s="137"/>
      <c r="ACY12" s="137"/>
      <c r="ACZ12" s="137"/>
      <c r="ADA12" s="137"/>
      <c r="ADB12" s="137"/>
      <c r="ADC12" s="137"/>
      <c r="ADD12" s="137"/>
      <c r="ADE12" s="137"/>
      <c r="ADF12" s="137"/>
      <c r="ADG12" s="137"/>
      <c r="ADH12" s="137"/>
      <c r="ADI12" s="137"/>
      <c r="ADJ12" s="137"/>
      <c r="ADK12" s="137"/>
      <c r="ADL12" s="137"/>
      <c r="ADM12" s="137"/>
      <c r="ADN12" s="137"/>
      <c r="ADO12" s="137"/>
      <c r="ADP12" s="137"/>
      <c r="ADQ12" s="137"/>
      <c r="ADR12" s="137"/>
      <c r="ADS12" s="137"/>
      <c r="ADT12" s="137"/>
      <c r="ADU12" s="137"/>
      <c r="ADV12" s="137"/>
    </row>
    <row r="13" spans="2:802" s="157" customFormat="1" ht="16" customHeight="1" x14ac:dyDescent="0.3">
      <c r="B13" s="660" t="s">
        <v>224</v>
      </c>
      <c r="C13" s="660"/>
      <c r="D13" s="660"/>
      <c r="E13" s="245"/>
      <c r="F13" s="159"/>
      <c r="G13" s="645" t="s">
        <v>180</v>
      </c>
      <c r="H13" s="646"/>
      <c r="I13" s="490"/>
      <c r="J13" s="490"/>
      <c r="K13" s="490"/>
      <c r="L13" s="490"/>
      <c r="M13" s="490"/>
      <c r="N13" s="490"/>
      <c r="O13" s="490"/>
      <c r="P13" s="490"/>
      <c r="Q13" s="490"/>
      <c r="R13" s="490"/>
      <c r="S13" s="156"/>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37"/>
      <c r="NJ13" s="137"/>
      <c r="NK13" s="137"/>
      <c r="NL13" s="137"/>
      <c r="NM13" s="137"/>
      <c r="NN13" s="137"/>
      <c r="NO13" s="137"/>
      <c r="NP13" s="137"/>
      <c r="NQ13" s="137"/>
      <c r="NR13" s="137"/>
      <c r="NS13" s="137"/>
      <c r="NT13" s="137"/>
      <c r="NU13" s="137"/>
      <c r="NV13" s="137"/>
      <c r="NW13" s="137"/>
      <c r="NX13" s="137"/>
      <c r="NY13" s="137"/>
      <c r="NZ13" s="137"/>
      <c r="OA13" s="137"/>
      <c r="OB13" s="137"/>
      <c r="OC13" s="137"/>
      <c r="OD13" s="137"/>
      <c r="OE13" s="137"/>
      <c r="OF13" s="137"/>
      <c r="OG13" s="137"/>
      <c r="OH13" s="137"/>
      <c r="OI13" s="137"/>
      <c r="OJ13" s="137"/>
      <c r="OK13" s="137"/>
      <c r="OL13" s="137"/>
      <c r="OM13" s="137"/>
      <c r="ON13" s="137"/>
      <c r="OO13" s="137"/>
      <c r="OP13" s="137"/>
      <c r="OQ13" s="137"/>
      <c r="OR13" s="137"/>
      <c r="OS13" s="137"/>
      <c r="OT13" s="137"/>
      <c r="OU13" s="137"/>
      <c r="OV13" s="137"/>
      <c r="OW13" s="137"/>
      <c r="OX13" s="137"/>
      <c r="OY13" s="137"/>
      <c r="OZ13" s="137"/>
      <c r="PA13" s="137"/>
      <c r="PB13" s="137"/>
      <c r="PC13" s="137"/>
      <c r="PD13" s="137"/>
      <c r="PE13" s="137"/>
      <c r="PF13" s="137"/>
      <c r="PG13" s="137"/>
      <c r="PH13" s="137"/>
      <c r="PI13" s="137"/>
      <c r="PJ13" s="137"/>
      <c r="PK13" s="137"/>
      <c r="PL13" s="137"/>
      <c r="PM13" s="137"/>
      <c r="PN13" s="137"/>
      <c r="PO13" s="137"/>
      <c r="PP13" s="137"/>
      <c r="PQ13" s="137"/>
      <c r="PR13" s="137"/>
      <c r="PS13" s="137"/>
      <c r="PT13" s="137"/>
      <c r="PU13" s="137"/>
      <c r="PV13" s="137"/>
      <c r="PW13" s="137"/>
      <c r="PX13" s="137"/>
      <c r="PY13" s="137"/>
      <c r="PZ13" s="137"/>
      <c r="QA13" s="137"/>
      <c r="QB13" s="137"/>
      <c r="QC13" s="137"/>
      <c r="QD13" s="137"/>
      <c r="QE13" s="137"/>
      <c r="QF13" s="137"/>
      <c r="QG13" s="137"/>
      <c r="QH13" s="137"/>
      <c r="QI13" s="137"/>
      <c r="QJ13" s="137"/>
      <c r="QK13" s="137"/>
      <c r="QL13" s="137"/>
      <c r="QM13" s="137"/>
      <c r="QN13" s="137"/>
      <c r="QO13" s="137"/>
      <c r="QP13" s="137"/>
      <c r="QQ13" s="137"/>
      <c r="QR13" s="137"/>
      <c r="QS13" s="137"/>
      <c r="QT13" s="137"/>
      <c r="QU13" s="137"/>
      <c r="QV13" s="137"/>
      <c r="QW13" s="137"/>
      <c r="QX13" s="137"/>
      <c r="QY13" s="137"/>
      <c r="QZ13" s="137"/>
      <c r="RA13" s="137"/>
      <c r="RB13" s="137"/>
      <c r="RC13" s="137"/>
      <c r="RD13" s="137"/>
      <c r="RE13" s="137"/>
      <c r="RF13" s="137"/>
      <c r="RG13" s="137"/>
      <c r="RH13" s="137"/>
      <c r="RI13" s="137"/>
      <c r="RJ13" s="137"/>
      <c r="RK13" s="137"/>
      <c r="RL13" s="137"/>
      <c r="RM13" s="137"/>
      <c r="RN13" s="137"/>
      <c r="RO13" s="137"/>
      <c r="RP13" s="137"/>
      <c r="RQ13" s="137"/>
      <c r="RR13" s="137"/>
      <c r="RS13" s="137"/>
      <c r="RT13" s="137"/>
      <c r="RU13" s="137"/>
      <c r="RV13" s="137"/>
      <c r="RW13" s="137"/>
      <c r="RX13" s="137"/>
      <c r="RY13" s="137"/>
      <c r="RZ13" s="137"/>
      <c r="SA13" s="137"/>
      <c r="SB13" s="137"/>
      <c r="SC13" s="137"/>
      <c r="SD13" s="137"/>
      <c r="SE13" s="137"/>
      <c r="SF13" s="137"/>
      <c r="SG13" s="137"/>
      <c r="SH13" s="137"/>
      <c r="SI13" s="137"/>
      <c r="SJ13" s="137"/>
      <c r="SK13" s="137"/>
      <c r="SL13" s="137"/>
      <c r="SM13" s="137"/>
      <c r="SN13" s="137"/>
      <c r="SO13" s="137"/>
      <c r="SP13" s="137"/>
      <c r="SQ13" s="137"/>
      <c r="SR13" s="137"/>
      <c r="SS13" s="137"/>
      <c r="ST13" s="137"/>
      <c r="SU13" s="137"/>
      <c r="SV13" s="137"/>
      <c r="SW13" s="137"/>
      <c r="SX13" s="137"/>
      <c r="SY13" s="137"/>
      <c r="SZ13" s="137"/>
      <c r="TA13" s="137"/>
      <c r="TB13" s="137"/>
      <c r="TC13" s="137"/>
      <c r="TD13" s="137"/>
      <c r="TE13" s="137"/>
      <c r="TF13" s="137"/>
      <c r="TG13" s="137"/>
      <c r="TH13" s="137"/>
      <c r="TI13" s="137"/>
      <c r="TJ13" s="137"/>
      <c r="TK13" s="137"/>
      <c r="TL13" s="137"/>
      <c r="TM13" s="137"/>
      <c r="TN13" s="137"/>
      <c r="TO13" s="137"/>
      <c r="TP13" s="137"/>
      <c r="TQ13" s="137"/>
      <c r="TR13" s="137"/>
      <c r="TS13" s="137"/>
      <c r="TT13" s="137"/>
      <c r="TU13" s="137"/>
      <c r="TV13" s="137"/>
      <c r="TW13" s="137"/>
      <c r="TX13" s="137"/>
      <c r="TY13" s="137"/>
      <c r="TZ13" s="137"/>
      <c r="UA13" s="137"/>
      <c r="UB13" s="137"/>
      <c r="UC13" s="137"/>
      <c r="UD13" s="137"/>
      <c r="UE13" s="137"/>
      <c r="UF13" s="137"/>
      <c r="UG13" s="137"/>
      <c r="UH13" s="137"/>
      <c r="UI13" s="137"/>
      <c r="UJ13" s="137"/>
      <c r="UK13" s="137"/>
      <c r="UL13" s="137"/>
      <c r="UM13" s="137"/>
      <c r="UN13" s="137"/>
      <c r="UO13" s="137"/>
      <c r="UP13" s="137"/>
      <c r="UQ13" s="137"/>
      <c r="UR13" s="137"/>
      <c r="US13" s="137"/>
      <c r="UT13" s="137"/>
      <c r="UU13" s="137"/>
      <c r="UV13" s="137"/>
      <c r="UW13" s="137"/>
      <c r="UX13" s="137"/>
      <c r="UY13" s="137"/>
      <c r="UZ13" s="137"/>
      <c r="VA13" s="137"/>
      <c r="VB13" s="137"/>
      <c r="VC13" s="137"/>
      <c r="VD13" s="137"/>
      <c r="VE13" s="137"/>
      <c r="VF13" s="137"/>
      <c r="VG13" s="137"/>
      <c r="VH13" s="137"/>
      <c r="VI13" s="137"/>
      <c r="VJ13" s="137"/>
      <c r="VK13" s="137"/>
      <c r="VL13" s="137"/>
      <c r="VM13" s="137"/>
      <c r="VN13" s="137"/>
      <c r="VO13" s="137"/>
      <c r="VP13" s="137"/>
      <c r="VQ13" s="137"/>
      <c r="VR13" s="137"/>
      <c r="VS13" s="137"/>
      <c r="VT13" s="137"/>
      <c r="VU13" s="137"/>
      <c r="VV13" s="137"/>
      <c r="VW13" s="137"/>
      <c r="VX13" s="137"/>
      <c r="VY13" s="137"/>
      <c r="VZ13" s="137"/>
      <c r="WA13" s="137"/>
      <c r="WB13" s="137"/>
      <c r="WC13" s="137"/>
      <c r="WD13" s="137"/>
      <c r="WE13" s="137"/>
      <c r="WF13" s="137"/>
      <c r="WG13" s="137"/>
      <c r="WH13" s="137"/>
      <c r="WI13" s="137"/>
      <c r="WJ13" s="137"/>
      <c r="WK13" s="137"/>
      <c r="WL13" s="137"/>
      <c r="WM13" s="137"/>
      <c r="WN13" s="137"/>
      <c r="WO13" s="137"/>
      <c r="WP13" s="137"/>
      <c r="WQ13" s="137"/>
      <c r="WR13" s="137"/>
      <c r="WS13" s="137"/>
      <c r="WT13" s="137"/>
      <c r="WU13" s="137"/>
      <c r="WV13" s="137"/>
      <c r="WW13" s="137"/>
      <c r="WX13" s="137"/>
      <c r="WY13" s="137"/>
      <c r="WZ13" s="137"/>
      <c r="XA13" s="137"/>
      <c r="XB13" s="137"/>
      <c r="XC13" s="137"/>
      <c r="XD13" s="137"/>
      <c r="XE13" s="137"/>
      <c r="XF13" s="137"/>
      <c r="XG13" s="137"/>
      <c r="XH13" s="137"/>
      <c r="XI13" s="137"/>
      <c r="XJ13" s="137"/>
      <c r="XK13" s="137"/>
      <c r="XL13" s="137"/>
      <c r="XM13" s="137"/>
      <c r="XN13" s="137"/>
      <c r="XO13" s="137"/>
      <c r="XP13" s="137"/>
      <c r="XQ13" s="137"/>
      <c r="XR13" s="137"/>
      <c r="XS13" s="137"/>
      <c r="XT13" s="137"/>
      <c r="XU13" s="137"/>
      <c r="XV13" s="137"/>
      <c r="XW13" s="137"/>
      <c r="XX13" s="137"/>
      <c r="XY13" s="137"/>
      <c r="XZ13" s="137"/>
      <c r="YA13" s="137"/>
      <c r="YB13" s="137"/>
      <c r="YC13" s="137"/>
      <c r="YD13" s="137"/>
      <c r="YE13" s="137"/>
      <c r="YF13" s="137"/>
      <c r="YG13" s="137"/>
      <c r="YH13" s="137"/>
      <c r="YI13" s="137"/>
      <c r="YJ13" s="137"/>
      <c r="YK13" s="137"/>
      <c r="YL13" s="137"/>
      <c r="YM13" s="137"/>
      <c r="YN13" s="137"/>
      <c r="YO13" s="137"/>
      <c r="YP13" s="137"/>
      <c r="YQ13" s="137"/>
      <c r="YR13" s="137"/>
      <c r="YS13" s="137"/>
      <c r="YT13" s="137"/>
      <c r="YU13" s="137"/>
      <c r="YV13" s="137"/>
      <c r="YW13" s="137"/>
      <c r="YX13" s="137"/>
      <c r="YY13" s="137"/>
      <c r="YZ13" s="137"/>
      <c r="ZA13" s="137"/>
      <c r="ZB13" s="137"/>
      <c r="ZC13" s="137"/>
      <c r="ZD13" s="137"/>
      <c r="ZE13" s="137"/>
      <c r="ZF13" s="137"/>
      <c r="ZG13" s="137"/>
      <c r="ZH13" s="137"/>
      <c r="ZI13" s="137"/>
      <c r="ZJ13" s="137"/>
      <c r="ZK13" s="137"/>
      <c r="ZL13" s="137"/>
      <c r="ZM13" s="137"/>
      <c r="ZN13" s="137"/>
      <c r="ZO13" s="137"/>
      <c r="ZP13" s="137"/>
      <c r="ZQ13" s="137"/>
      <c r="ZR13" s="137"/>
      <c r="ZS13" s="137"/>
      <c r="ZT13" s="137"/>
      <c r="ZU13" s="137"/>
      <c r="ZV13" s="137"/>
      <c r="ZW13" s="137"/>
      <c r="ZX13" s="137"/>
      <c r="ZY13" s="137"/>
      <c r="ZZ13" s="137"/>
      <c r="AAA13" s="137"/>
      <c r="AAB13" s="137"/>
      <c r="AAC13" s="137"/>
      <c r="AAD13" s="137"/>
      <c r="AAE13" s="137"/>
      <c r="AAF13" s="137"/>
      <c r="AAG13" s="137"/>
      <c r="AAH13" s="137"/>
      <c r="AAI13" s="137"/>
      <c r="AAJ13" s="137"/>
      <c r="AAK13" s="137"/>
      <c r="AAL13" s="137"/>
      <c r="AAM13" s="137"/>
      <c r="AAN13" s="137"/>
      <c r="AAO13" s="137"/>
      <c r="AAP13" s="137"/>
      <c r="AAQ13" s="137"/>
      <c r="AAR13" s="137"/>
      <c r="AAS13" s="137"/>
      <c r="AAT13" s="137"/>
      <c r="AAU13" s="137"/>
      <c r="AAV13" s="137"/>
      <c r="AAW13" s="137"/>
      <c r="AAX13" s="137"/>
      <c r="AAY13" s="137"/>
      <c r="AAZ13" s="137"/>
      <c r="ABA13" s="137"/>
      <c r="ABB13" s="137"/>
      <c r="ABC13" s="137"/>
      <c r="ABD13" s="137"/>
      <c r="ABE13" s="137"/>
      <c r="ABF13" s="137"/>
      <c r="ABG13" s="137"/>
      <c r="ABH13" s="137"/>
      <c r="ABI13" s="137"/>
      <c r="ABJ13" s="137"/>
      <c r="ABK13" s="137"/>
      <c r="ABL13" s="137"/>
      <c r="ABM13" s="137"/>
      <c r="ABN13" s="137"/>
      <c r="ABO13" s="137"/>
      <c r="ABP13" s="137"/>
      <c r="ABQ13" s="137"/>
      <c r="ABR13" s="137"/>
      <c r="ABS13" s="137"/>
      <c r="ABT13" s="137"/>
      <c r="ABU13" s="137"/>
      <c r="ABV13" s="137"/>
      <c r="ABW13" s="137"/>
      <c r="ABX13" s="137"/>
      <c r="ABY13" s="137"/>
      <c r="ABZ13" s="137"/>
      <c r="ACA13" s="137"/>
      <c r="ACB13" s="137"/>
      <c r="ACC13" s="137"/>
      <c r="ACD13" s="137"/>
      <c r="ACE13" s="137"/>
      <c r="ACF13" s="137"/>
      <c r="ACG13" s="137"/>
      <c r="ACH13" s="137"/>
      <c r="ACI13" s="137"/>
      <c r="ACJ13" s="137"/>
      <c r="ACK13" s="137"/>
      <c r="ACL13" s="137"/>
      <c r="ACM13" s="137"/>
      <c r="ACN13" s="137"/>
      <c r="ACO13" s="137"/>
      <c r="ACP13" s="137"/>
      <c r="ACQ13" s="137"/>
      <c r="ACR13" s="137"/>
      <c r="ACS13" s="137"/>
      <c r="ACT13" s="137"/>
      <c r="ACU13" s="137"/>
      <c r="ACV13" s="137"/>
      <c r="ACW13" s="137"/>
      <c r="ACX13" s="137"/>
      <c r="ACY13" s="137"/>
      <c r="ACZ13" s="137"/>
      <c r="ADA13" s="137"/>
      <c r="ADB13" s="137"/>
      <c r="ADC13" s="137"/>
      <c r="ADD13" s="137"/>
      <c r="ADE13" s="137"/>
      <c r="ADF13" s="137"/>
      <c r="ADG13" s="137"/>
      <c r="ADH13" s="137"/>
      <c r="ADI13" s="137"/>
      <c r="ADJ13" s="137"/>
      <c r="ADK13" s="137"/>
      <c r="ADL13" s="137"/>
      <c r="ADM13" s="137"/>
      <c r="ADN13" s="137"/>
      <c r="ADO13" s="137"/>
      <c r="ADP13" s="137"/>
      <c r="ADQ13" s="137"/>
      <c r="ADR13" s="137"/>
      <c r="ADS13" s="137"/>
      <c r="ADT13" s="137"/>
      <c r="ADU13" s="137"/>
      <c r="ADV13" s="137"/>
    </row>
    <row r="14" spans="2:802" s="157" customFormat="1" ht="16" customHeight="1" x14ac:dyDescent="0.3">
      <c r="F14" s="161"/>
      <c r="G14" s="645" t="s">
        <v>178</v>
      </c>
      <c r="H14" s="646"/>
      <c r="I14" s="162">
        <f>'Direct &amp; Operating Labor'!H13</f>
        <v>0</v>
      </c>
      <c r="J14" s="162">
        <f>'Direct &amp; Operating Labor'!I13</f>
        <v>0</v>
      </c>
      <c r="K14" s="162">
        <f>'Direct &amp; Operating Labor'!J13</f>
        <v>0</v>
      </c>
      <c r="L14" s="162">
        <f>'Direct &amp; Operating Labor'!K13</f>
        <v>0</v>
      </c>
      <c r="M14" s="162">
        <f>'Direct &amp; Operating Labor'!L13</f>
        <v>0</v>
      </c>
      <c r="N14" s="162">
        <f>'Direct &amp; Operating Labor'!M13</f>
        <v>0</v>
      </c>
      <c r="O14" s="162">
        <f>'Direct &amp; Operating Labor'!N13</f>
        <v>0</v>
      </c>
      <c r="P14" s="162">
        <f>'Direct &amp; Operating Labor'!O13</f>
        <v>0</v>
      </c>
      <c r="Q14" s="162">
        <f>'Direct &amp; Operating Labor'!P13</f>
        <v>0</v>
      </c>
      <c r="R14" s="162">
        <f>'Direct &amp; Operating Labor'!Q13</f>
        <v>0</v>
      </c>
      <c r="S14" s="163"/>
    </row>
    <row r="15" spans="2:802" s="157" customFormat="1" ht="16" customHeight="1" x14ac:dyDescent="0.3">
      <c r="B15" s="666" t="s">
        <v>223</v>
      </c>
      <c r="C15" s="666"/>
      <c r="D15" s="666"/>
      <c r="E15" s="666"/>
      <c r="F15" s="164"/>
      <c r="G15" s="645" t="s">
        <v>181</v>
      </c>
      <c r="H15" s="646"/>
      <c r="I15" s="134"/>
      <c r="J15" s="134"/>
      <c r="K15" s="134"/>
      <c r="L15" s="134"/>
      <c r="M15" s="134"/>
      <c r="N15" s="134"/>
      <c r="O15" s="134"/>
      <c r="P15" s="134"/>
      <c r="Q15" s="134"/>
      <c r="R15" s="134"/>
      <c r="S15" s="165">
        <f>'Direct &amp; Operating Labor'!R14</f>
        <v>0</v>
      </c>
    </row>
    <row r="16" spans="2:802" s="157" customFormat="1" ht="16" customHeight="1" x14ac:dyDescent="0.3">
      <c r="C16" s="157" t="s">
        <v>197</v>
      </c>
      <c r="D16" s="535">
        <v>24</v>
      </c>
      <c r="E16" s="164">
        <f>D16/12</f>
        <v>2</v>
      </c>
      <c r="F16" s="164"/>
      <c r="G16" s="645" t="s">
        <v>182</v>
      </c>
      <c r="H16" s="646"/>
      <c r="I16" s="134"/>
      <c r="J16" s="134"/>
      <c r="K16" s="134"/>
      <c r="L16" s="134"/>
      <c r="M16" s="134"/>
      <c r="N16" s="134"/>
      <c r="O16" s="134"/>
      <c r="P16" s="134"/>
      <c r="Q16" s="134"/>
      <c r="R16" s="134"/>
      <c r="S16" s="166">
        <f>'Direct &amp; Operating Labor'!R15</f>
        <v>0</v>
      </c>
    </row>
    <row r="17" spans="1:20" s="157" customFormat="1" ht="16" customHeight="1" x14ac:dyDescent="0.3">
      <c r="C17" s="170" t="s">
        <v>200</v>
      </c>
      <c r="D17" s="244"/>
      <c r="E17" s="164">
        <f>D17/12</f>
        <v>0</v>
      </c>
      <c r="F17" s="168"/>
      <c r="G17" s="645" t="s">
        <v>183</v>
      </c>
      <c r="H17" s="646"/>
      <c r="I17" s="135"/>
      <c r="J17" s="135"/>
      <c r="K17" s="135"/>
      <c r="L17" s="135"/>
      <c r="M17" s="135"/>
      <c r="N17" s="135"/>
      <c r="O17" s="135"/>
      <c r="P17" s="135"/>
      <c r="Q17" s="135"/>
      <c r="R17" s="135"/>
      <c r="S17" s="169"/>
    </row>
    <row r="18" spans="1:20" s="157" customFormat="1" ht="16" customHeight="1" x14ac:dyDescent="0.3">
      <c r="B18" s="661" t="s">
        <v>217</v>
      </c>
      <c r="C18" s="661"/>
      <c r="D18" s="661"/>
      <c r="E18" s="173">
        <f>SUM(E16:E17)</f>
        <v>2</v>
      </c>
      <c r="F18" s="171"/>
      <c r="G18" s="645" t="s">
        <v>184</v>
      </c>
      <c r="H18" s="646"/>
      <c r="I18" s="172">
        <f>'Direct &amp; Operating Labor'!H17</f>
        <v>0</v>
      </c>
      <c r="J18" s="172">
        <f>'Direct &amp; Operating Labor'!I17</f>
        <v>0</v>
      </c>
      <c r="K18" s="172">
        <f>'Direct &amp; Operating Labor'!J17</f>
        <v>0</v>
      </c>
      <c r="L18" s="172">
        <f>'Direct &amp; Operating Labor'!K17</f>
        <v>0</v>
      </c>
      <c r="M18" s="172">
        <f>'Direct &amp; Operating Labor'!L17</f>
        <v>0</v>
      </c>
      <c r="N18" s="172">
        <f>'Direct &amp; Operating Labor'!M17</f>
        <v>0</v>
      </c>
      <c r="O18" s="172">
        <f>'Direct &amp; Operating Labor'!N17</f>
        <v>0</v>
      </c>
      <c r="P18" s="172">
        <f>'Direct &amp; Operating Labor'!O17</f>
        <v>0</v>
      </c>
      <c r="Q18" s="172">
        <f>'Direct &amp; Operating Labor'!P17</f>
        <v>0</v>
      </c>
      <c r="R18" s="172">
        <f>'Direct &amp; Operating Labor'!Q17</f>
        <v>0</v>
      </c>
      <c r="S18" s="166">
        <f>SUM(I18:R18)</f>
        <v>0</v>
      </c>
    </row>
    <row r="19" spans="1:20" s="157" customFormat="1" ht="16" customHeight="1" x14ac:dyDescent="0.3">
      <c r="B19" s="177"/>
      <c r="C19" s="177"/>
      <c r="D19" s="177"/>
      <c r="E19" s="177"/>
      <c r="F19" s="174"/>
      <c r="G19" s="643" t="s">
        <v>193</v>
      </c>
      <c r="H19" s="644"/>
      <c r="I19" s="175" t="str">
        <f>IFERROR('Direct &amp; Operating Labor'!H33/'Direct &amp; Operating Labor'!H20,"")</f>
        <v/>
      </c>
      <c r="J19" s="175" t="str">
        <f>IFERROR('Direct &amp; Operating Labor'!I33/'Direct &amp; Operating Labor'!I20,"")</f>
        <v/>
      </c>
      <c r="K19" s="175" t="str">
        <f>IFERROR('Direct &amp; Operating Labor'!J33/'Direct &amp; Operating Labor'!J20,"")</f>
        <v/>
      </c>
      <c r="L19" s="175" t="str">
        <f>IFERROR('Direct &amp; Operating Labor'!K33/'Direct &amp; Operating Labor'!K20,"")</f>
        <v/>
      </c>
      <c r="M19" s="175" t="str">
        <f>IFERROR('Direct &amp; Operating Labor'!L33/'Direct &amp; Operating Labor'!L20,"")</f>
        <v/>
      </c>
      <c r="N19" s="175" t="str">
        <f>IFERROR('Direct &amp; Operating Labor'!M33/'Direct &amp; Operating Labor'!M20,"")</f>
        <v/>
      </c>
      <c r="O19" s="175" t="str">
        <f>IFERROR('Direct &amp; Operating Labor'!N33/'Direct &amp; Operating Labor'!N20,"")</f>
        <v/>
      </c>
      <c r="P19" s="175" t="str">
        <f>IFERROR('Direct &amp; Operating Labor'!O33/'Direct &amp; Operating Labor'!O20,"")</f>
        <v/>
      </c>
      <c r="Q19" s="175" t="str">
        <f>IFERROR('Direct &amp; Operating Labor'!P33/'Direct &amp; Operating Labor'!P20,"")</f>
        <v/>
      </c>
      <c r="R19" s="175" t="str">
        <f>IFERROR('Direct &amp; Operating Labor'!Q33/'Direct &amp; Operating Labor'!Q20,"")</f>
        <v/>
      </c>
      <c r="S19" s="176" t="s">
        <v>521</v>
      </c>
    </row>
    <row r="20" spans="1:20" s="177" customFormat="1" ht="16" customHeight="1" x14ac:dyDescent="0.3">
      <c r="A20" s="137"/>
      <c r="B20" s="662" t="s">
        <v>221</v>
      </c>
      <c r="C20" s="662"/>
      <c r="D20" s="662"/>
      <c r="E20" s="662"/>
      <c r="F20" s="178"/>
      <c r="G20" s="643" t="s">
        <v>191</v>
      </c>
      <c r="H20" s="644"/>
      <c r="I20" s="179" t="str">
        <f>'Direct &amp; Operating Labor'!H33</f>
        <v/>
      </c>
      <c r="J20" s="179" t="str">
        <f>'Direct &amp; Operating Labor'!I33</f>
        <v/>
      </c>
      <c r="K20" s="179" t="str">
        <f>'Direct &amp; Operating Labor'!J33</f>
        <v/>
      </c>
      <c r="L20" s="179" t="str">
        <f>'Direct &amp; Operating Labor'!K33</f>
        <v/>
      </c>
      <c r="M20" s="179" t="str">
        <f>'Direct &amp; Operating Labor'!L33</f>
        <v/>
      </c>
      <c r="N20" s="179" t="str">
        <f>'Direct &amp; Operating Labor'!M33</f>
        <v/>
      </c>
      <c r="O20" s="179" t="str">
        <f>'Direct &amp; Operating Labor'!N33</f>
        <v/>
      </c>
      <c r="P20" s="179" t="str">
        <f>'Direct &amp; Operating Labor'!O33</f>
        <v/>
      </c>
      <c r="Q20" s="179" t="str">
        <f>'Direct &amp; Operating Labor'!P33</f>
        <v/>
      </c>
      <c r="R20" s="179" t="str">
        <f>'Direct &amp; Operating Labor'!Q33</f>
        <v/>
      </c>
      <c r="S20" s="176">
        <f>SUM(I20:R20)</f>
        <v>0</v>
      </c>
    </row>
    <row r="21" spans="1:20" s="180" customFormat="1" ht="16" customHeight="1" x14ac:dyDescent="0.3">
      <c r="A21" s="142"/>
      <c r="B21" s="157"/>
      <c r="C21" s="663"/>
      <c r="D21" s="664"/>
      <c r="E21" s="246"/>
      <c r="G21" s="651" t="s">
        <v>213</v>
      </c>
      <c r="H21" s="651"/>
      <c r="I21" s="651"/>
      <c r="J21" s="651"/>
      <c r="K21" s="651"/>
      <c r="L21" s="651"/>
      <c r="M21" s="651"/>
      <c r="N21" s="651"/>
      <c r="O21" s="651"/>
      <c r="P21" s="651"/>
      <c r="Q21" s="651"/>
      <c r="R21" s="651"/>
      <c r="S21" s="651"/>
    </row>
    <row r="22" spans="1:20" s="157" customFormat="1" ht="16" customHeight="1" x14ac:dyDescent="0.3">
      <c r="A22" s="153"/>
      <c r="C22" s="659"/>
      <c r="D22" s="659"/>
      <c r="E22" s="247"/>
      <c r="F22" s="137"/>
      <c r="G22" s="645" t="s">
        <v>192</v>
      </c>
      <c r="H22" s="646"/>
      <c r="I22" s="136"/>
      <c r="J22" s="136"/>
      <c r="K22" s="136"/>
      <c r="L22" s="136"/>
      <c r="M22" s="136"/>
      <c r="N22" s="136"/>
      <c r="O22" s="136"/>
      <c r="P22" s="136"/>
      <c r="Q22" s="136"/>
      <c r="R22" s="136"/>
      <c r="S22" s="182">
        <f>SUM(I22:R22)</f>
        <v>0</v>
      </c>
    </row>
    <row r="23" spans="1:20" s="157" customFormat="1" ht="16" customHeight="1" x14ac:dyDescent="0.3">
      <c r="A23" s="153"/>
      <c r="B23" s="177"/>
      <c r="C23" s="659"/>
      <c r="D23" s="659"/>
      <c r="E23" s="246"/>
      <c r="F23" s="137"/>
      <c r="G23" s="643" t="s">
        <v>336</v>
      </c>
      <c r="H23" s="644"/>
      <c r="I23" s="517">
        <f>'Direct &amp; Operating Labor'!H44</f>
        <v>0</v>
      </c>
      <c r="J23" s="517">
        <f>'Direct &amp; Operating Labor'!I44</f>
        <v>0</v>
      </c>
      <c r="K23" s="517">
        <f>'Direct &amp; Operating Labor'!J44</f>
        <v>0</v>
      </c>
      <c r="L23" s="517">
        <f>'Direct &amp; Operating Labor'!K44</f>
        <v>0</v>
      </c>
      <c r="M23" s="517">
        <f>'Direct &amp; Operating Labor'!L44</f>
        <v>0</v>
      </c>
      <c r="N23" s="517">
        <f>'Direct &amp; Operating Labor'!M44</f>
        <v>0</v>
      </c>
      <c r="O23" s="517">
        <f>'Direct &amp; Operating Labor'!N44</f>
        <v>0</v>
      </c>
      <c r="P23" s="517">
        <f>'Direct &amp; Operating Labor'!O44</f>
        <v>0</v>
      </c>
      <c r="Q23" s="517">
        <f>'Direct &amp; Operating Labor'!P44</f>
        <v>0</v>
      </c>
      <c r="R23" s="517">
        <f>'Direct &amp; Operating Labor'!Q44</f>
        <v>0</v>
      </c>
      <c r="S23" s="516">
        <f>SUM(I23:R23)</f>
        <v>0</v>
      </c>
    </row>
    <row r="24" spans="1:20" s="157" customFormat="1" ht="16" customHeight="1" x14ac:dyDescent="0.3">
      <c r="A24" s="153"/>
      <c r="B24" s="660" t="s">
        <v>229</v>
      </c>
      <c r="C24" s="660"/>
      <c r="D24" s="660"/>
      <c r="E24" s="187">
        <f>E21+E22+E23</f>
        <v>0</v>
      </c>
      <c r="F24" s="137"/>
      <c r="G24" s="643" t="s">
        <v>538</v>
      </c>
      <c r="H24" s="644"/>
      <c r="I24" s="185" t="str">
        <f>'Direct &amp; Operating Labor'!H31</f>
        <v/>
      </c>
      <c r="J24" s="185" t="str">
        <f>'Direct &amp; Operating Labor'!I31</f>
        <v/>
      </c>
      <c r="K24" s="185" t="str">
        <f>'Direct &amp; Operating Labor'!J31</f>
        <v/>
      </c>
      <c r="L24" s="185" t="str">
        <f>'Direct &amp; Operating Labor'!K31</f>
        <v/>
      </c>
      <c r="M24" s="185" t="str">
        <f>'Direct &amp; Operating Labor'!L31</f>
        <v/>
      </c>
      <c r="N24" s="185" t="str">
        <f>'Direct &amp; Operating Labor'!M31</f>
        <v/>
      </c>
      <c r="O24" s="185" t="str">
        <f>'Direct &amp; Operating Labor'!N31</f>
        <v/>
      </c>
      <c r="P24" s="185" t="str">
        <f>'Direct &amp; Operating Labor'!O31</f>
        <v/>
      </c>
      <c r="Q24" s="185" t="str">
        <f>'Direct &amp; Operating Labor'!P31</f>
        <v/>
      </c>
      <c r="R24" s="185" t="str">
        <f>'Direct &amp; Operating Labor'!Q31</f>
        <v/>
      </c>
      <c r="S24" s="186">
        <f t="shared" ref="S24:S26" si="0">SUM(I24:R24)</f>
        <v>0</v>
      </c>
    </row>
    <row r="25" spans="1:20" s="157" customFormat="1" ht="16" customHeight="1" x14ac:dyDescent="0.3">
      <c r="A25" s="153"/>
      <c r="B25" s="177"/>
      <c r="C25" s="658" t="s">
        <v>232</v>
      </c>
      <c r="D25" s="658"/>
      <c r="E25" s="248"/>
      <c r="F25" s="137"/>
      <c r="G25" s="643" t="s">
        <v>337</v>
      </c>
      <c r="H25" s="644"/>
      <c r="I25" s="517">
        <f>'Direct &amp; Operating Labor'!H46</f>
        <v>0</v>
      </c>
      <c r="J25" s="517">
        <f>'Direct &amp; Operating Labor'!I46</f>
        <v>0</v>
      </c>
      <c r="K25" s="517">
        <f>'Direct &amp; Operating Labor'!J46</f>
        <v>0</v>
      </c>
      <c r="L25" s="517">
        <f>'Direct &amp; Operating Labor'!K46</f>
        <v>0</v>
      </c>
      <c r="M25" s="517">
        <f>'Direct &amp; Operating Labor'!L46</f>
        <v>0</v>
      </c>
      <c r="N25" s="517">
        <f>'Direct &amp; Operating Labor'!M46</f>
        <v>0</v>
      </c>
      <c r="O25" s="517">
        <f>'Direct &amp; Operating Labor'!N46</f>
        <v>0</v>
      </c>
      <c r="P25" s="517">
        <f>'Direct &amp; Operating Labor'!O46</f>
        <v>0</v>
      </c>
      <c r="Q25" s="517">
        <f>'Direct &amp; Operating Labor'!P46</f>
        <v>0</v>
      </c>
      <c r="R25" s="517">
        <f>'Direct &amp; Operating Labor'!Q46</f>
        <v>0</v>
      </c>
      <c r="S25" s="516">
        <f t="shared" si="0"/>
        <v>0</v>
      </c>
    </row>
    <row r="26" spans="1:20" s="157" customFormat="1" ht="16" customHeight="1" x14ac:dyDescent="0.3">
      <c r="A26" s="153"/>
      <c r="F26" s="137"/>
      <c r="G26" s="643" t="s">
        <v>539</v>
      </c>
      <c r="H26" s="644"/>
      <c r="I26" s="185" t="str">
        <f>'Direct &amp; Operating Labor'!H32</f>
        <v/>
      </c>
      <c r="J26" s="185" t="str">
        <f>'Direct &amp; Operating Labor'!I32</f>
        <v/>
      </c>
      <c r="K26" s="185" t="str">
        <f>'Direct &amp; Operating Labor'!J32</f>
        <v/>
      </c>
      <c r="L26" s="185" t="str">
        <f>'Direct &amp; Operating Labor'!K32</f>
        <v/>
      </c>
      <c r="M26" s="185" t="str">
        <f>'Direct &amp; Operating Labor'!L32</f>
        <v/>
      </c>
      <c r="N26" s="185" t="str">
        <f>'Direct &amp; Operating Labor'!M32</f>
        <v/>
      </c>
      <c r="O26" s="185" t="str">
        <f>'Direct &amp; Operating Labor'!N32</f>
        <v/>
      </c>
      <c r="P26" s="185" t="str">
        <f>'Direct &amp; Operating Labor'!O32</f>
        <v/>
      </c>
      <c r="Q26" s="185" t="str">
        <f>'Direct &amp; Operating Labor'!P32</f>
        <v/>
      </c>
      <c r="R26" s="185" t="str">
        <f>'Direct &amp; Operating Labor'!Q32</f>
        <v/>
      </c>
      <c r="S26" s="186">
        <f t="shared" si="0"/>
        <v>0</v>
      </c>
    </row>
    <row r="27" spans="1:20" s="157" customFormat="1" ht="16" customHeight="1" x14ac:dyDescent="0.3">
      <c r="D27" s="326"/>
      <c r="G27" s="647" t="s">
        <v>193</v>
      </c>
      <c r="H27" s="648"/>
      <c r="I27" s="175" t="str">
        <f t="shared" ref="I27:R27" si="1">IFERROR(I22*I19,"")</f>
        <v/>
      </c>
      <c r="J27" s="175" t="str">
        <f t="shared" si="1"/>
        <v/>
      </c>
      <c r="K27" s="175" t="str">
        <f t="shared" si="1"/>
        <v/>
      </c>
      <c r="L27" s="175" t="str">
        <f t="shared" si="1"/>
        <v/>
      </c>
      <c r="M27" s="175" t="str">
        <f t="shared" si="1"/>
        <v/>
      </c>
      <c r="N27" s="175" t="str">
        <f t="shared" si="1"/>
        <v/>
      </c>
      <c r="O27" s="175" t="str">
        <f t="shared" si="1"/>
        <v/>
      </c>
      <c r="P27" s="175" t="str">
        <f t="shared" si="1"/>
        <v/>
      </c>
      <c r="Q27" s="175" t="str">
        <f t="shared" si="1"/>
        <v/>
      </c>
      <c r="R27" s="175" t="str">
        <f t="shared" si="1"/>
        <v/>
      </c>
      <c r="S27" s="234" t="str">
        <f>IFERROR(SUM(I27:R27)/S22,"")</f>
        <v/>
      </c>
      <c r="T27" s="183"/>
    </row>
    <row r="28" spans="1:20" s="177" customFormat="1" ht="16" customHeight="1" x14ac:dyDescent="0.3">
      <c r="A28" s="157"/>
      <c r="G28" s="643" t="s">
        <v>214</v>
      </c>
      <c r="H28" s="644"/>
      <c r="I28" s="185" t="str">
        <f t="shared" ref="I28:R28" si="2">IFERROR(I22*I20,"")</f>
        <v/>
      </c>
      <c r="J28" s="185" t="str">
        <f t="shared" si="2"/>
        <v/>
      </c>
      <c r="K28" s="185" t="str">
        <f t="shared" si="2"/>
        <v/>
      </c>
      <c r="L28" s="185" t="str">
        <f t="shared" si="2"/>
        <v/>
      </c>
      <c r="M28" s="185" t="str">
        <f t="shared" si="2"/>
        <v/>
      </c>
      <c r="N28" s="185" t="str">
        <f t="shared" si="2"/>
        <v/>
      </c>
      <c r="O28" s="185" t="str">
        <f t="shared" si="2"/>
        <v/>
      </c>
      <c r="P28" s="185" t="str">
        <f t="shared" si="2"/>
        <v/>
      </c>
      <c r="Q28" s="185" t="str">
        <f t="shared" si="2"/>
        <v/>
      </c>
      <c r="R28" s="185" t="str">
        <f t="shared" si="2"/>
        <v/>
      </c>
      <c r="S28" s="186">
        <f>SUM(I28:R28)</f>
        <v>0</v>
      </c>
      <c r="T28" s="183"/>
    </row>
    <row r="29" spans="1:20" s="177" customFormat="1" ht="16" customHeight="1" x14ac:dyDescent="0.3">
      <c r="A29" s="157"/>
      <c r="G29" s="649" t="s">
        <v>194</v>
      </c>
      <c r="H29" s="650"/>
      <c r="I29" s="179" t="str">
        <f>IFERROR(I28*12,"")</f>
        <v/>
      </c>
      <c r="J29" s="179" t="str">
        <f t="shared" ref="J29:R29" si="3">IFERROR(J28*12,"")</f>
        <v/>
      </c>
      <c r="K29" s="179" t="str">
        <f t="shared" si="3"/>
        <v/>
      </c>
      <c r="L29" s="179" t="str">
        <f t="shared" si="3"/>
        <v/>
      </c>
      <c r="M29" s="179" t="str">
        <f t="shared" si="3"/>
        <v/>
      </c>
      <c r="N29" s="179" t="str">
        <f t="shared" si="3"/>
        <v/>
      </c>
      <c r="O29" s="179" t="str">
        <f t="shared" si="3"/>
        <v/>
      </c>
      <c r="P29" s="179" t="str">
        <f t="shared" si="3"/>
        <v/>
      </c>
      <c r="Q29" s="179" t="str">
        <f t="shared" si="3"/>
        <v/>
      </c>
      <c r="R29" s="179" t="str">
        <f t="shared" si="3"/>
        <v/>
      </c>
      <c r="S29" s="186">
        <f>SUM(I29:R29)</f>
        <v>0</v>
      </c>
      <c r="T29" s="183"/>
    </row>
    <row r="30" spans="1:20" s="188" customFormat="1" ht="18" customHeight="1" x14ac:dyDescent="0.3">
      <c r="A30" s="157"/>
      <c r="G30" s="189"/>
      <c r="H30" s="189"/>
      <c r="I30" s="190"/>
      <c r="J30" s="190"/>
      <c r="K30" s="190"/>
      <c r="L30" s="190"/>
      <c r="M30" s="190"/>
      <c r="N30" s="190"/>
      <c r="O30" s="190"/>
      <c r="P30" s="190"/>
      <c r="Q30" s="190"/>
      <c r="R30" s="190"/>
      <c r="S30" s="190"/>
    </row>
    <row r="31" spans="1:20" ht="18" customHeight="1" x14ac:dyDescent="0.3">
      <c r="G31" s="641" t="s">
        <v>372</v>
      </c>
      <c r="H31" s="642" t="s">
        <v>370</v>
      </c>
      <c r="I31" s="642" t="s">
        <v>371</v>
      </c>
      <c r="J31" s="642" t="s">
        <v>335</v>
      </c>
      <c r="K31" s="330"/>
      <c r="L31" s="526" t="s">
        <v>519</v>
      </c>
      <c r="M31" s="526"/>
      <c r="N31" s="489"/>
    </row>
    <row r="32" spans="1:20" ht="18" customHeight="1" x14ac:dyDescent="0.3">
      <c r="G32" s="641"/>
      <c r="H32" s="642"/>
      <c r="I32" s="642"/>
      <c r="J32" s="642"/>
      <c r="K32" s="330"/>
      <c r="L32" s="635" t="s">
        <v>373</v>
      </c>
      <c r="M32" s="636"/>
      <c r="N32" s="332">
        <f>OPEX!E7</f>
        <v>0</v>
      </c>
    </row>
    <row r="33" spans="7:20" ht="18" customHeight="1" x14ac:dyDescent="0.3">
      <c r="G33" s="327" t="s">
        <v>185</v>
      </c>
      <c r="H33" s="328">
        <f>'Direct &amp; Operating Labor'!R44</f>
        <v>0</v>
      </c>
      <c r="I33" s="226">
        <f>'Direct &amp; Operating Labor'!R45</f>
        <v>0</v>
      </c>
      <c r="J33" s="329" t="str">
        <f>IFERROR(I33/H33,"")</f>
        <v/>
      </c>
      <c r="K33" s="521"/>
      <c r="L33" s="635" t="s">
        <v>374</v>
      </c>
      <c r="M33" s="636"/>
      <c r="N33" s="332">
        <f>N32*N31</f>
        <v>0</v>
      </c>
    </row>
    <row r="34" spans="7:20" ht="18" customHeight="1" x14ac:dyDescent="0.3">
      <c r="G34" s="327" t="s">
        <v>186</v>
      </c>
      <c r="H34" s="328">
        <f>'Direct &amp; Operating Labor'!R46</f>
        <v>0</v>
      </c>
      <c r="I34" s="226">
        <f>'Direct &amp; Operating Labor'!R47</f>
        <v>0</v>
      </c>
      <c r="J34" s="329" t="str">
        <f>IFERROR(I34/H34,"")</f>
        <v/>
      </c>
      <c r="K34" s="331"/>
      <c r="L34" s="635" t="s">
        <v>375</v>
      </c>
      <c r="M34" s="636"/>
      <c r="N34" s="332">
        <f>N33+N32</f>
        <v>0</v>
      </c>
      <c r="R34" s="634"/>
      <c r="S34" s="634"/>
      <c r="T34" s="634"/>
    </row>
    <row r="35" spans="7:20" ht="18" customHeight="1" x14ac:dyDescent="0.3">
      <c r="G35" s="327" t="s">
        <v>250</v>
      </c>
      <c r="H35" s="328">
        <f>SUM(H33:H34)</f>
        <v>0</v>
      </c>
      <c r="I35" s="226">
        <f>SUM(I33:I34)</f>
        <v>0</v>
      </c>
      <c r="J35" s="329" t="str">
        <f>IFERROR(I35/H35,"")</f>
        <v/>
      </c>
      <c r="L35" s="635" t="s">
        <v>572</v>
      </c>
      <c r="M35" s="636"/>
      <c r="N35" s="374" t="str">
        <f>IFERROR((N34/J33)/H33,"")</f>
        <v/>
      </c>
    </row>
    <row r="36" spans="7:20" ht="18" customHeight="1" x14ac:dyDescent="0.3">
      <c r="G36" s="522" t="s">
        <v>339</v>
      </c>
      <c r="H36" s="328">
        <f>'Direct &amp; Operating Labor'!R35</f>
        <v>0</v>
      </c>
      <c r="I36" s="524"/>
      <c r="J36" s="525"/>
      <c r="L36" s="635" t="s">
        <v>573</v>
      </c>
      <c r="M36" s="636"/>
      <c r="N36" s="536"/>
    </row>
    <row r="37" spans="7:20" ht="18" customHeight="1" x14ac:dyDescent="0.3">
      <c r="L37" s="638" t="s">
        <v>419</v>
      </c>
      <c r="M37" s="639"/>
      <c r="N37" s="523" t="str">
        <f>IFERROR(N35+(N36*N35),"")</f>
        <v/>
      </c>
    </row>
    <row r="38" spans="7:20" ht="18" customHeight="1" x14ac:dyDescent="0.3">
      <c r="H38" s="192"/>
      <c r="L38" s="640" t="s">
        <v>376</v>
      </c>
      <c r="M38" s="640"/>
      <c r="N38" s="373" t="str">
        <f>IFERROR(N37*J33,"")</f>
        <v/>
      </c>
    </row>
    <row r="39" spans="7:20" ht="18" customHeight="1" x14ac:dyDescent="0.3"/>
    <row r="40" spans="7:20" ht="18" customHeight="1" x14ac:dyDescent="0.3"/>
    <row r="41" spans="7:20" ht="18" customHeight="1" x14ac:dyDescent="0.3">
      <c r="G41" s="637"/>
      <c r="H41" s="637"/>
    </row>
    <row r="42" spans="7:20" ht="18" customHeight="1" x14ac:dyDescent="0.3"/>
    <row r="43" spans="7:20" ht="18" customHeight="1" x14ac:dyDescent="0.3"/>
    <row r="44" spans="7:20" ht="18" customHeight="1" x14ac:dyDescent="0.3"/>
  </sheetData>
  <sheetProtection algorithmName="SHA-512" hashValue="qMtircGEyUIMU5QoklUhAVqsO3agd7zGXUtOquADSnp8P5bkILwA1YAtXdiHPNA6fx0FRRCnuoLaCfVxPpXqhQ==" saltValue="Np+HUeb8tQPdIpfu+yhubA==" spinCount="100000" sheet="1" objects="1" scenarios="1"/>
  <mergeCells count="77">
    <mergeCell ref="L33:M33"/>
    <mergeCell ref="L34:M34"/>
    <mergeCell ref="L36:M36"/>
    <mergeCell ref="B2:S2"/>
    <mergeCell ref="B8:D8"/>
    <mergeCell ref="B5:E6"/>
    <mergeCell ref="G18:H18"/>
    <mergeCell ref="G19:H19"/>
    <mergeCell ref="B10:E10"/>
    <mergeCell ref="O9:O10"/>
    <mergeCell ref="G8:S8"/>
    <mergeCell ref="Q9:Q10"/>
    <mergeCell ref="P9:P10"/>
    <mergeCell ref="B9:D9"/>
    <mergeCell ref="R5:R6"/>
    <mergeCell ref="R9:R10"/>
    <mergeCell ref="B1:S1"/>
    <mergeCell ref="C3:D3"/>
    <mergeCell ref="B4:D4"/>
    <mergeCell ref="P5:P6"/>
    <mergeCell ref="Q5:Q6"/>
    <mergeCell ref="N5:N6"/>
    <mergeCell ref="G5:H6"/>
    <mergeCell ref="E3:G3"/>
    <mergeCell ref="E4:G4"/>
    <mergeCell ref="O5:O6"/>
    <mergeCell ref="K5:K6"/>
    <mergeCell ref="L5:L6"/>
    <mergeCell ref="M5:M6"/>
    <mergeCell ref="I5:I6"/>
    <mergeCell ref="J5:J6"/>
    <mergeCell ref="S5:S6"/>
    <mergeCell ref="N9:N10"/>
    <mergeCell ref="B12:D12"/>
    <mergeCell ref="B15:E15"/>
    <mergeCell ref="B13:D13"/>
    <mergeCell ref="B11:E11"/>
    <mergeCell ref="G13:H13"/>
    <mergeCell ref="G14:H14"/>
    <mergeCell ref="L9:L10"/>
    <mergeCell ref="M9:M10"/>
    <mergeCell ref="G15:H15"/>
    <mergeCell ref="C25:D25"/>
    <mergeCell ref="C22:D22"/>
    <mergeCell ref="B24:D24"/>
    <mergeCell ref="C23:D23"/>
    <mergeCell ref="B18:D18"/>
    <mergeCell ref="B20:E20"/>
    <mergeCell ref="C21:D21"/>
    <mergeCell ref="G16:H16"/>
    <mergeCell ref="G17:H17"/>
    <mergeCell ref="G11:H11"/>
    <mergeCell ref="G12:H12"/>
    <mergeCell ref="K9:K10"/>
    <mergeCell ref="G9:H10"/>
    <mergeCell ref="J9:J10"/>
    <mergeCell ref="I9:I10"/>
    <mergeCell ref="G31:G32"/>
    <mergeCell ref="H31:H32"/>
    <mergeCell ref="I31:I32"/>
    <mergeCell ref="J31:J32"/>
    <mergeCell ref="G20:H20"/>
    <mergeCell ref="G22:H22"/>
    <mergeCell ref="G27:H27"/>
    <mergeCell ref="G28:H28"/>
    <mergeCell ref="G29:H29"/>
    <mergeCell ref="G21:S21"/>
    <mergeCell ref="L32:M32"/>
    <mergeCell ref="G23:H23"/>
    <mergeCell ref="G24:H24"/>
    <mergeCell ref="G25:H25"/>
    <mergeCell ref="G26:H26"/>
    <mergeCell ref="R34:T34"/>
    <mergeCell ref="L35:M35"/>
    <mergeCell ref="G41:H41"/>
    <mergeCell ref="L37:M37"/>
    <mergeCell ref="L38:M38"/>
  </mergeCells>
  <phoneticPr fontId="12" type="noConversion"/>
  <pageMargins left="0.7" right="0.7" top="0.75" bottom="0.75" header="0.3" footer="0.3"/>
  <pageSetup scale="45"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1B756-A2EC-45A1-9C3B-24187ED91525}">
  <sheetPr>
    <tabColor theme="1"/>
    <pageSetUpPr fitToPage="1"/>
  </sheetPr>
  <dimension ref="A1:ADT49"/>
  <sheetViews>
    <sheetView showZeros="0" zoomScaleNormal="100" workbookViewId="0">
      <selection activeCell="P23" sqref="P23"/>
    </sheetView>
  </sheetViews>
  <sheetFormatPr defaultColWidth="8.90625" defaultRowHeight="13" x14ac:dyDescent="0.3"/>
  <cols>
    <col min="1" max="1" width="2.81640625" style="137" customWidth="1"/>
    <col min="2" max="2" width="4.81640625" style="137" customWidth="1"/>
    <col min="3" max="3" width="12.81640625" style="192" customWidth="1"/>
    <col min="4" max="5" width="10.36328125" style="192" customWidth="1"/>
    <col min="6" max="6" width="0.90625" style="137" customWidth="1"/>
    <col min="7" max="7" width="38.81640625" style="137" customWidth="1"/>
    <col min="8" max="17" width="10.36328125" style="137" customWidth="1"/>
    <col min="18" max="18" width="10.36328125" style="191" customWidth="1"/>
    <col min="19" max="16384" width="8.90625" style="137"/>
  </cols>
  <sheetData>
    <row r="1" spans="1:800" ht="15" customHeight="1" x14ac:dyDescent="0.3"/>
    <row r="2" spans="1:800" ht="28.75" customHeight="1" x14ac:dyDescent="0.3">
      <c r="B2" s="678" t="s">
        <v>198</v>
      </c>
      <c r="C2" s="678"/>
      <c r="D2" s="678"/>
      <c r="E2" s="678"/>
      <c r="F2" s="678"/>
      <c r="G2" s="678"/>
      <c r="H2" s="678"/>
      <c r="I2" s="678"/>
      <c r="J2" s="678"/>
      <c r="K2" s="678"/>
      <c r="L2" s="678"/>
      <c r="M2" s="678"/>
      <c r="N2" s="678"/>
      <c r="O2" s="678"/>
      <c r="P2" s="678"/>
      <c r="Q2" s="678"/>
      <c r="R2" s="678"/>
    </row>
    <row r="3" spans="1:800" ht="4.75" customHeight="1" x14ac:dyDescent="0.3">
      <c r="C3" s="137"/>
      <c r="D3" s="137"/>
      <c r="E3" s="137"/>
      <c r="G3" s="138"/>
      <c r="H3" s="138"/>
      <c r="I3" s="138"/>
      <c r="J3" s="138"/>
      <c r="K3" s="138"/>
      <c r="L3" s="138"/>
      <c r="M3" s="138"/>
      <c r="N3" s="138"/>
      <c r="O3" s="138"/>
      <c r="P3" s="138"/>
      <c r="Q3" s="138"/>
      <c r="R3" s="139"/>
    </row>
    <row r="4" spans="1:800" s="142" customFormat="1" ht="16" customHeight="1" x14ac:dyDescent="0.3">
      <c r="B4" s="679" t="s">
        <v>199</v>
      </c>
      <c r="C4" s="679"/>
      <c r="D4" s="679"/>
      <c r="E4" s="679"/>
      <c r="F4" s="193"/>
      <c r="G4" s="688" t="s">
        <v>201</v>
      </c>
      <c r="H4" s="670" t="s">
        <v>202</v>
      </c>
      <c r="I4" s="670" t="s">
        <v>203</v>
      </c>
      <c r="J4" s="670" t="s">
        <v>204</v>
      </c>
      <c r="K4" s="670" t="s">
        <v>205</v>
      </c>
      <c r="L4" s="670" t="s">
        <v>206</v>
      </c>
      <c r="M4" s="670" t="s">
        <v>207</v>
      </c>
      <c r="N4" s="670" t="s">
        <v>208</v>
      </c>
      <c r="O4" s="670" t="s">
        <v>209</v>
      </c>
      <c r="P4" s="670" t="s">
        <v>210</v>
      </c>
      <c r="Q4" s="670" t="s">
        <v>215</v>
      </c>
      <c r="R4" s="670" t="s">
        <v>216</v>
      </c>
    </row>
    <row r="5" spans="1:800" s="142" customFormat="1" ht="16" customHeight="1" x14ac:dyDescent="0.3">
      <c r="B5" s="679"/>
      <c r="C5" s="679"/>
      <c r="D5" s="679"/>
      <c r="E5" s="679"/>
      <c r="F5" s="193"/>
      <c r="G5" s="689"/>
      <c r="H5" s="671"/>
      <c r="I5" s="671"/>
      <c r="J5" s="671"/>
      <c r="K5" s="671"/>
      <c r="L5" s="671"/>
      <c r="M5" s="671"/>
      <c r="N5" s="671"/>
      <c r="O5" s="671"/>
      <c r="P5" s="671"/>
      <c r="Q5" s="671"/>
      <c r="R5" s="671"/>
    </row>
    <row r="6" spans="1:800" s="142" customFormat="1" ht="4.75" customHeight="1" x14ac:dyDescent="0.3">
      <c r="B6" s="143"/>
      <c r="C6" s="143"/>
      <c r="D6" s="143"/>
      <c r="E6" s="143"/>
      <c r="F6" s="194"/>
      <c r="G6" s="143"/>
      <c r="H6" s="144"/>
      <c r="I6" s="144"/>
      <c r="J6" s="144"/>
      <c r="K6" s="144"/>
      <c r="L6" s="144"/>
      <c r="M6" s="144"/>
      <c r="N6" s="144"/>
      <c r="O6" s="144"/>
      <c r="P6" s="144"/>
      <c r="Q6" s="144"/>
      <c r="R6" s="144"/>
    </row>
    <row r="7" spans="1:800" s="148" customFormat="1" ht="16" customHeight="1" x14ac:dyDescent="0.3">
      <c r="B7" s="660" t="s">
        <v>179</v>
      </c>
      <c r="C7" s="660"/>
      <c r="D7" s="660"/>
      <c r="E7" s="145">
        <f>'Labor Calculator'!E8</f>
        <v>14</v>
      </c>
      <c r="F7" s="195"/>
      <c r="G7" s="687" t="s">
        <v>212</v>
      </c>
      <c r="H7" s="687"/>
      <c r="I7" s="687"/>
      <c r="J7" s="687"/>
      <c r="K7" s="687"/>
      <c r="L7" s="687"/>
      <c r="M7" s="687"/>
      <c r="N7" s="687"/>
      <c r="O7" s="687"/>
      <c r="P7" s="687"/>
      <c r="Q7" s="687"/>
      <c r="R7" s="687"/>
    </row>
    <row r="8" spans="1:800" s="153" customFormat="1" ht="15.65" customHeight="1" x14ac:dyDescent="0.3">
      <c r="A8" s="196"/>
      <c r="B8" s="660" t="s">
        <v>195</v>
      </c>
      <c r="C8" s="660"/>
      <c r="D8" s="660"/>
      <c r="E8" s="149">
        <f>'Labor Calculator'!E9</f>
        <v>4.3</v>
      </c>
      <c r="F8" s="195"/>
      <c r="G8" s="682" t="s">
        <v>211</v>
      </c>
      <c r="H8" s="683">
        <f>'Labor Calculator'!I9</f>
        <v>0</v>
      </c>
      <c r="I8" s="684">
        <f>'Labor Calculator'!J9</f>
        <v>0</v>
      </c>
      <c r="J8" s="684">
        <f>'Labor Calculator'!K9</f>
        <v>0</v>
      </c>
      <c r="K8" s="684">
        <f>'Labor Calculator'!L9</f>
        <v>0</v>
      </c>
      <c r="L8" s="684">
        <f>'Labor Calculator'!M9</f>
        <v>0</v>
      </c>
      <c r="M8" s="683">
        <f>'Labor Calculator'!N9</f>
        <v>0</v>
      </c>
      <c r="N8" s="683">
        <f>'Labor Calculator'!O9</f>
        <v>0</v>
      </c>
      <c r="O8" s="683">
        <f>'Labor Calculator'!P9</f>
        <v>0</v>
      </c>
      <c r="P8" s="683">
        <f>'Labor Calculator'!Q9</f>
        <v>0</v>
      </c>
      <c r="Q8" s="683">
        <f>'Labor Calculator'!R9</f>
        <v>0</v>
      </c>
      <c r="R8" s="197"/>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2"/>
      <c r="CN8" s="152"/>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2"/>
      <c r="EG8" s="152"/>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2"/>
      <c r="FZ8" s="152"/>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2"/>
      <c r="HS8" s="152"/>
      <c r="HT8" s="152"/>
      <c r="HU8" s="152"/>
      <c r="HV8" s="152"/>
      <c r="HW8" s="152"/>
      <c r="HX8" s="152"/>
      <c r="HY8" s="152"/>
      <c r="HZ8" s="152"/>
      <c r="IA8" s="152"/>
      <c r="IB8" s="152"/>
      <c r="IC8" s="152"/>
      <c r="ID8" s="152"/>
      <c r="IE8" s="152"/>
      <c r="IF8" s="152"/>
      <c r="IG8" s="152"/>
      <c r="IH8" s="152"/>
      <c r="II8" s="152"/>
      <c r="IJ8" s="152"/>
      <c r="IK8" s="152"/>
      <c r="IL8" s="152"/>
      <c r="IM8" s="152"/>
      <c r="IN8" s="152"/>
      <c r="IO8" s="152"/>
      <c r="IP8" s="152"/>
      <c r="IQ8" s="152"/>
      <c r="IR8" s="152"/>
      <c r="IS8" s="152"/>
      <c r="IT8" s="152"/>
      <c r="IU8" s="152"/>
      <c r="IV8" s="152"/>
      <c r="IW8" s="152"/>
      <c r="IX8" s="152"/>
      <c r="IY8" s="152"/>
      <c r="IZ8" s="152"/>
      <c r="JA8" s="152"/>
      <c r="JB8" s="152"/>
      <c r="JC8" s="152"/>
      <c r="JD8" s="152"/>
      <c r="JE8" s="152"/>
      <c r="JF8" s="152"/>
      <c r="JG8" s="152"/>
      <c r="JH8" s="152"/>
      <c r="JI8" s="152"/>
      <c r="JJ8" s="152"/>
      <c r="JK8" s="152"/>
      <c r="JL8" s="152"/>
      <c r="JM8" s="152"/>
      <c r="JN8" s="152"/>
      <c r="JO8" s="152"/>
      <c r="JP8" s="152"/>
      <c r="JQ8" s="152"/>
      <c r="JR8" s="152"/>
      <c r="JS8" s="152"/>
      <c r="JT8" s="152"/>
      <c r="JU8" s="152"/>
      <c r="JV8" s="152"/>
      <c r="JW8" s="152"/>
      <c r="JX8" s="152"/>
      <c r="JY8" s="152"/>
      <c r="JZ8" s="152"/>
      <c r="KA8" s="152"/>
      <c r="KB8" s="152"/>
      <c r="KC8" s="152"/>
      <c r="KD8" s="152"/>
      <c r="KE8" s="152"/>
      <c r="KF8" s="152"/>
      <c r="KG8" s="152"/>
      <c r="KH8" s="152"/>
      <c r="KI8" s="152"/>
      <c r="KJ8" s="152"/>
      <c r="KK8" s="152"/>
      <c r="KL8" s="152"/>
      <c r="KM8" s="152"/>
      <c r="KN8" s="152"/>
      <c r="KO8" s="152"/>
      <c r="KP8" s="152"/>
      <c r="KQ8" s="152"/>
      <c r="KR8" s="152"/>
      <c r="KS8" s="152"/>
      <c r="KT8" s="152"/>
      <c r="KU8" s="152"/>
      <c r="KV8" s="152"/>
      <c r="KW8" s="152"/>
      <c r="KX8" s="152"/>
      <c r="KY8" s="152"/>
      <c r="KZ8" s="152"/>
      <c r="LA8" s="152"/>
      <c r="LB8" s="152"/>
      <c r="LC8" s="152"/>
      <c r="LD8" s="152"/>
      <c r="LE8" s="152"/>
      <c r="LF8" s="152"/>
      <c r="LG8" s="152"/>
      <c r="LH8" s="152"/>
      <c r="LI8" s="152"/>
      <c r="LJ8" s="152"/>
      <c r="LK8" s="152"/>
      <c r="LL8" s="152"/>
      <c r="LM8" s="152"/>
      <c r="LN8" s="152"/>
      <c r="LO8" s="152"/>
      <c r="LP8" s="152"/>
      <c r="LQ8" s="152"/>
      <c r="LR8" s="152"/>
      <c r="LS8" s="152"/>
      <c r="LT8" s="152"/>
      <c r="LU8" s="152"/>
      <c r="LV8" s="152"/>
      <c r="LW8" s="152"/>
      <c r="LX8" s="152"/>
      <c r="LY8" s="152"/>
      <c r="LZ8" s="152"/>
      <c r="MA8" s="152"/>
      <c r="MB8" s="152"/>
      <c r="MC8" s="152"/>
      <c r="MD8" s="152"/>
      <c r="ME8" s="152"/>
      <c r="MF8" s="152"/>
      <c r="MG8" s="152"/>
      <c r="MH8" s="152"/>
      <c r="MI8" s="152"/>
      <c r="MJ8" s="152"/>
      <c r="MK8" s="152"/>
      <c r="ML8" s="152"/>
      <c r="MM8" s="152"/>
      <c r="MN8" s="152"/>
      <c r="MO8" s="152"/>
      <c r="MP8" s="152"/>
      <c r="MQ8" s="152"/>
      <c r="MR8" s="152"/>
      <c r="MS8" s="152"/>
      <c r="MT8" s="152"/>
      <c r="MU8" s="152"/>
      <c r="MV8" s="152"/>
      <c r="MW8" s="152"/>
      <c r="MX8" s="152"/>
      <c r="MY8" s="152"/>
      <c r="MZ8" s="152"/>
      <c r="NA8" s="152"/>
      <c r="NB8" s="152"/>
      <c r="NC8" s="152"/>
      <c r="ND8" s="152"/>
      <c r="NE8" s="152"/>
      <c r="NF8" s="152"/>
      <c r="NG8" s="152"/>
      <c r="NH8" s="152"/>
      <c r="NI8" s="152"/>
      <c r="NJ8" s="152"/>
      <c r="NK8" s="152"/>
      <c r="NL8" s="152"/>
      <c r="NM8" s="152"/>
      <c r="NN8" s="152"/>
      <c r="NO8" s="152"/>
      <c r="NP8" s="152"/>
      <c r="NQ8" s="152"/>
      <c r="NR8" s="152"/>
      <c r="NS8" s="152"/>
      <c r="NT8" s="152"/>
      <c r="NU8" s="152"/>
      <c r="NV8" s="152"/>
      <c r="NW8" s="152"/>
      <c r="NX8" s="152"/>
      <c r="NY8" s="152"/>
      <c r="NZ8" s="152"/>
      <c r="OA8" s="152"/>
      <c r="OB8" s="152"/>
      <c r="OC8" s="152"/>
      <c r="OD8" s="152"/>
      <c r="OE8" s="152"/>
      <c r="OF8" s="152"/>
      <c r="OG8" s="152"/>
      <c r="OH8" s="152"/>
      <c r="OI8" s="152"/>
      <c r="OJ8" s="152"/>
      <c r="OK8" s="152"/>
      <c r="OL8" s="152"/>
      <c r="OM8" s="152"/>
      <c r="ON8" s="152"/>
      <c r="OO8" s="152"/>
      <c r="OP8" s="152"/>
      <c r="OQ8" s="152"/>
      <c r="OR8" s="152"/>
      <c r="OS8" s="152"/>
      <c r="OT8" s="152"/>
      <c r="OU8" s="152"/>
      <c r="OV8" s="152"/>
      <c r="OW8" s="152"/>
      <c r="OX8" s="152"/>
      <c r="OY8" s="152"/>
      <c r="OZ8" s="152"/>
      <c r="PA8" s="152"/>
      <c r="PB8" s="152"/>
      <c r="PC8" s="152"/>
      <c r="PD8" s="152"/>
      <c r="PE8" s="152"/>
      <c r="PF8" s="152"/>
      <c r="PG8" s="152"/>
      <c r="PH8" s="152"/>
      <c r="PI8" s="152"/>
      <c r="PJ8" s="152"/>
      <c r="PK8" s="152"/>
      <c r="PL8" s="152"/>
      <c r="PM8" s="152"/>
      <c r="PN8" s="152"/>
      <c r="PO8" s="152"/>
      <c r="PP8" s="152"/>
      <c r="PQ8" s="152"/>
      <c r="PR8" s="152"/>
      <c r="PS8" s="152"/>
      <c r="PT8" s="152"/>
      <c r="PU8" s="152"/>
      <c r="PV8" s="152"/>
      <c r="PW8" s="152"/>
      <c r="PX8" s="152"/>
      <c r="PY8" s="152"/>
      <c r="PZ8" s="152"/>
      <c r="QA8" s="152"/>
      <c r="QB8" s="152"/>
      <c r="QC8" s="152"/>
      <c r="QD8" s="152"/>
      <c r="QE8" s="152"/>
      <c r="QF8" s="152"/>
      <c r="QG8" s="152"/>
      <c r="QH8" s="152"/>
      <c r="QI8" s="152"/>
      <c r="QJ8" s="152"/>
      <c r="QK8" s="152"/>
      <c r="QL8" s="152"/>
      <c r="QM8" s="152"/>
      <c r="QN8" s="152"/>
      <c r="QO8" s="152"/>
      <c r="QP8" s="152"/>
      <c r="QQ8" s="152"/>
      <c r="QR8" s="152"/>
      <c r="QS8" s="152"/>
      <c r="QT8" s="152"/>
      <c r="QU8" s="152"/>
      <c r="QV8" s="152"/>
      <c r="QW8" s="152"/>
      <c r="QX8" s="152"/>
      <c r="QY8" s="152"/>
      <c r="QZ8" s="152"/>
      <c r="RA8" s="152"/>
      <c r="RB8" s="152"/>
      <c r="RC8" s="152"/>
      <c r="RD8" s="152"/>
      <c r="RE8" s="152"/>
      <c r="RF8" s="152"/>
      <c r="RG8" s="152"/>
      <c r="RH8" s="152"/>
      <c r="RI8" s="152"/>
      <c r="RJ8" s="152"/>
      <c r="RK8" s="152"/>
      <c r="RL8" s="152"/>
      <c r="RM8" s="152"/>
      <c r="RN8" s="152"/>
      <c r="RO8" s="152"/>
      <c r="RP8" s="152"/>
      <c r="RQ8" s="152"/>
      <c r="RR8" s="152"/>
      <c r="RS8" s="152"/>
      <c r="RT8" s="152"/>
      <c r="RU8" s="152"/>
      <c r="RV8" s="152"/>
      <c r="RW8" s="152"/>
      <c r="RX8" s="152"/>
      <c r="RY8" s="152"/>
      <c r="RZ8" s="152"/>
      <c r="SA8" s="152"/>
      <c r="SB8" s="152"/>
      <c r="SC8" s="152"/>
      <c r="SD8" s="152"/>
      <c r="SE8" s="152"/>
      <c r="SF8" s="152"/>
      <c r="SG8" s="152"/>
      <c r="SH8" s="152"/>
      <c r="SI8" s="152"/>
      <c r="SJ8" s="152"/>
      <c r="SK8" s="152"/>
      <c r="SL8" s="152"/>
      <c r="SM8" s="152"/>
      <c r="SN8" s="152"/>
      <c r="SO8" s="152"/>
      <c r="SP8" s="152"/>
      <c r="SQ8" s="152"/>
      <c r="SR8" s="152"/>
      <c r="SS8" s="152"/>
      <c r="ST8" s="152"/>
      <c r="SU8" s="152"/>
      <c r="SV8" s="152"/>
      <c r="SW8" s="152"/>
      <c r="SX8" s="152"/>
      <c r="SY8" s="152"/>
      <c r="SZ8" s="152"/>
      <c r="TA8" s="152"/>
      <c r="TB8" s="152"/>
      <c r="TC8" s="152"/>
      <c r="TD8" s="152"/>
      <c r="TE8" s="152"/>
      <c r="TF8" s="152"/>
      <c r="TG8" s="152"/>
      <c r="TH8" s="152"/>
      <c r="TI8" s="152"/>
      <c r="TJ8" s="152"/>
      <c r="TK8" s="152"/>
      <c r="TL8" s="152"/>
      <c r="TM8" s="152"/>
      <c r="TN8" s="152"/>
      <c r="TO8" s="152"/>
      <c r="TP8" s="152"/>
      <c r="TQ8" s="152"/>
      <c r="TR8" s="152"/>
      <c r="TS8" s="152"/>
      <c r="TT8" s="152"/>
      <c r="TU8" s="152"/>
      <c r="TV8" s="152"/>
      <c r="TW8" s="152"/>
      <c r="TX8" s="152"/>
      <c r="TY8" s="152"/>
      <c r="TZ8" s="152"/>
      <c r="UA8" s="152"/>
      <c r="UB8" s="152"/>
      <c r="UC8" s="152"/>
      <c r="UD8" s="152"/>
      <c r="UE8" s="152"/>
      <c r="UF8" s="152"/>
      <c r="UG8" s="152"/>
      <c r="UH8" s="152"/>
      <c r="UI8" s="152"/>
      <c r="UJ8" s="152"/>
      <c r="UK8" s="152"/>
      <c r="UL8" s="152"/>
      <c r="UM8" s="152"/>
      <c r="UN8" s="152"/>
      <c r="UO8" s="152"/>
      <c r="UP8" s="152"/>
      <c r="UQ8" s="152"/>
      <c r="UR8" s="152"/>
      <c r="US8" s="152"/>
      <c r="UT8" s="152"/>
      <c r="UU8" s="152"/>
      <c r="UV8" s="152"/>
      <c r="UW8" s="152"/>
      <c r="UX8" s="152"/>
      <c r="UY8" s="152"/>
      <c r="UZ8" s="152"/>
      <c r="VA8" s="152"/>
      <c r="VB8" s="152"/>
      <c r="VC8" s="152"/>
      <c r="VD8" s="152"/>
      <c r="VE8" s="152"/>
      <c r="VF8" s="152"/>
      <c r="VG8" s="152"/>
      <c r="VH8" s="152"/>
      <c r="VI8" s="152"/>
      <c r="VJ8" s="152"/>
      <c r="VK8" s="152"/>
      <c r="VL8" s="152"/>
      <c r="VM8" s="152"/>
      <c r="VN8" s="152"/>
      <c r="VO8" s="152"/>
      <c r="VP8" s="152"/>
      <c r="VQ8" s="152"/>
      <c r="VR8" s="152"/>
      <c r="VS8" s="152"/>
      <c r="VT8" s="152"/>
      <c r="VU8" s="152"/>
      <c r="VV8" s="152"/>
      <c r="VW8" s="152"/>
      <c r="VX8" s="152"/>
      <c r="VY8" s="152"/>
      <c r="VZ8" s="152"/>
      <c r="WA8" s="152"/>
      <c r="WB8" s="152"/>
      <c r="WC8" s="152"/>
      <c r="WD8" s="152"/>
      <c r="WE8" s="152"/>
      <c r="WF8" s="152"/>
      <c r="WG8" s="152"/>
      <c r="WH8" s="152"/>
      <c r="WI8" s="152"/>
      <c r="WJ8" s="152"/>
      <c r="WK8" s="152"/>
      <c r="WL8" s="152"/>
      <c r="WM8" s="152"/>
      <c r="WN8" s="152"/>
      <c r="WO8" s="152"/>
      <c r="WP8" s="152"/>
      <c r="WQ8" s="152"/>
      <c r="WR8" s="152"/>
      <c r="WS8" s="152"/>
      <c r="WT8" s="152"/>
      <c r="WU8" s="152"/>
      <c r="WV8" s="152"/>
      <c r="WW8" s="152"/>
      <c r="WX8" s="152"/>
      <c r="WY8" s="152"/>
      <c r="WZ8" s="152"/>
      <c r="XA8" s="152"/>
      <c r="XB8" s="152"/>
      <c r="XC8" s="152"/>
      <c r="XD8" s="152"/>
      <c r="XE8" s="152"/>
      <c r="XF8" s="152"/>
      <c r="XG8" s="152"/>
      <c r="XH8" s="152"/>
      <c r="XI8" s="152"/>
      <c r="XJ8" s="152"/>
      <c r="XK8" s="152"/>
      <c r="XL8" s="152"/>
      <c r="XM8" s="152"/>
      <c r="XN8" s="152"/>
      <c r="XO8" s="152"/>
      <c r="XP8" s="152"/>
      <c r="XQ8" s="152"/>
      <c r="XR8" s="152"/>
      <c r="XS8" s="152"/>
      <c r="XT8" s="152"/>
      <c r="XU8" s="152"/>
      <c r="XV8" s="152"/>
      <c r="XW8" s="152"/>
      <c r="XX8" s="152"/>
      <c r="XY8" s="152"/>
      <c r="XZ8" s="152"/>
      <c r="YA8" s="152"/>
      <c r="YB8" s="152"/>
      <c r="YC8" s="152"/>
      <c r="YD8" s="152"/>
      <c r="YE8" s="152"/>
      <c r="YF8" s="152"/>
      <c r="YG8" s="152"/>
      <c r="YH8" s="152"/>
      <c r="YI8" s="152"/>
      <c r="YJ8" s="152"/>
      <c r="YK8" s="152"/>
      <c r="YL8" s="152"/>
      <c r="YM8" s="152"/>
      <c r="YN8" s="152"/>
      <c r="YO8" s="152"/>
      <c r="YP8" s="152"/>
      <c r="YQ8" s="152"/>
      <c r="YR8" s="152"/>
      <c r="YS8" s="152"/>
      <c r="YT8" s="152"/>
      <c r="YU8" s="152"/>
      <c r="YV8" s="152"/>
      <c r="YW8" s="152"/>
      <c r="YX8" s="152"/>
      <c r="YY8" s="152"/>
      <c r="YZ8" s="152"/>
      <c r="ZA8" s="152"/>
      <c r="ZB8" s="152"/>
      <c r="ZC8" s="152"/>
      <c r="ZD8" s="152"/>
      <c r="ZE8" s="152"/>
      <c r="ZF8" s="152"/>
      <c r="ZG8" s="152"/>
      <c r="ZH8" s="152"/>
      <c r="ZI8" s="152"/>
      <c r="ZJ8" s="152"/>
      <c r="ZK8" s="152"/>
      <c r="ZL8" s="152"/>
      <c r="ZM8" s="152"/>
      <c r="ZN8" s="152"/>
      <c r="ZO8" s="152"/>
      <c r="ZP8" s="152"/>
      <c r="ZQ8" s="152"/>
      <c r="ZR8" s="152"/>
      <c r="ZS8" s="152"/>
      <c r="ZT8" s="152"/>
      <c r="ZU8" s="152"/>
      <c r="ZV8" s="152"/>
      <c r="ZW8" s="152"/>
      <c r="ZX8" s="152"/>
      <c r="ZY8" s="152"/>
      <c r="ZZ8" s="152"/>
      <c r="AAA8" s="152"/>
      <c r="AAB8" s="152"/>
      <c r="AAC8" s="152"/>
      <c r="AAD8" s="152"/>
      <c r="AAE8" s="152"/>
      <c r="AAF8" s="152"/>
      <c r="AAG8" s="152"/>
      <c r="AAH8" s="152"/>
      <c r="AAI8" s="152"/>
      <c r="AAJ8" s="152"/>
      <c r="AAK8" s="152"/>
      <c r="AAL8" s="152"/>
      <c r="AAM8" s="152"/>
      <c r="AAN8" s="152"/>
      <c r="AAO8" s="152"/>
      <c r="AAP8" s="152"/>
      <c r="AAQ8" s="152"/>
      <c r="AAR8" s="152"/>
      <c r="AAS8" s="152"/>
      <c r="AAT8" s="152"/>
      <c r="AAU8" s="152"/>
      <c r="AAV8" s="152"/>
      <c r="AAW8" s="152"/>
      <c r="AAX8" s="152"/>
      <c r="AAY8" s="152"/>
      <c r="AAZ8" s="152"/>
      <c r="ABA8" s="152"/>
      <c r="ABB8" s="152"/>
      <c r="ABC8" s="152"/>
      <c r="ABD8" s="152"/>
      <c r="ABE8" s="152"/>
      <c r="ABF8" s="152"/>
      <c r="ABG8" s="152"/>
      <c r="ABH8" s="152"/>
      <c r="ABI8" s="152"/>
      <c r="ABJ8" s="152"/>
      <c r="ABK8" s="152"/>
      <c r="ABL8" s="152"/>
      <c r="ABM8" s="152"/>
      <c r="ABN8" s="152"/>
      <c r="ABO8" s="152"/>
      <c r="ABP8" s="152"/>
      <c r="ABQ8" s="152"/>
      <c r="ABR8" s="152"/>
      <c r="ABS8" s="152"/>
      <c r="ABT8" s="152"/>
      <c r="ABU8" s="152"/>
      <c r="ABV8" s="152"/>
      <c r="ABW8" s="152"/>
      <c r="ABX8" s="152"/>
      <c r="ABY8" s="152"/>
      <c r="ABZ8" s="152"/>
      <c r="ACA8" s="152"/>
      <c r="ACB8" s="152"/>
      <c r="ACC8" s="152"/>
      <c r="ACD8" s="152"/>
      <c r="ACE8" s="152"/>
      <c r="ACF8" s="152"/>
      <c r="ACG8" s="152"/>
      <c r="ACH8" s="152"/>
      <c r="ACI8" s="152"/>
      <c r="ACJ8" s="152"/>
      <c r="ACK8" s="152"/>
      <c r="ACL8" s="152"/>
      <c r="ACM8" s="152"/>
      <c r="ACN8" s="152"/>
      <c r="ACO8" s="152"/>
      <c r="ACP8" s="152"/>
      <c r="ACQ8" s="152"/>
      <c r="ACR8" s="152"/>
      <c r="ACS8" s="152"/>
      <c r="ACT8" s="152"/>
      <c r="ACU8" s="152"/>
      <c r="ACV8" s="152"/>
      <c r="ACW8" s="152"/>
      <c r="ACX8" s="152"/>
      <c r="ACY8" s="152"/>
      <c r="ACZ8" s="152"/>
      <c r="ADA8" s="152"/>
      <c r="ADB8" s="152"/>
      <c r="ADC8" s="152"/>
      <c r="ADD8" s="152"/>
      <c r="ADE8" s="152"/>
      <c r="ADF8" s="152"/>
      <c r="ADG8" s="152"/>
      <c r="ADH8" s="152"/>
      <c r="ADI8" s="152"/>
      <c r="ADJ8" s="152"/>
      <c r="ADK8" s="152"/>
      <c r="ADL8" s="152"/>
      <c r="ADM8" s="152"/>
      <c r="ADN8" s="152"/>
      <c r="ADO8" s="152"/>
      <c r="ADP8" s="152"/>
      <c r="ADQ8" s="152"/>
      <c r="ADR8" s="152"/>
      <c r="ADS8" s="152"/>
      <c r="ADT8" s="152"/>
    </row>
    <row r="9" spans="1:800" s="153" customFormat="1" ht="15.65" customHeight="1" x14ac:dyDescent="0.35">
      <c r="A9" s="196"/>
      <c r="B9" s="692" t="s">
        <v>218</v>
      </c>
      <c r="C9" s="692"/>
      <c r="D9" s="692"/>
      <c r="E9" s="692"/>
      <c r="F9" s="195"/>
      <c r="G9" s="682"/>
      <c r="H9" s="683"/>
      <c r="I9" s="685"/>
      <c r="J9" s="685"/>
      <c r="K9" s="685"/>
      <c r="L9" s="685"/>
      <c r="M9" s="683"/>
      <c r="N9" s="683"/>
      <c r="O9" s="683"/>
      <c r="P9" s="683"/>
      <c r="Q9" s="683"/>
      <c r="R9" s="197"/>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c r="AS9" s="152"/>
      <c r="AT9" s="152"/>
      <c r="AU9" s="152"/>
      <c r="AV9" s="152"/>
      <c r="AW9" s="152"/>
      <c r="AX9" s="152"/>
      <c r="AY9" s="152"/>
      <c r="AZ9" s="152"/>
      <c r="BA9" s="152"/>
      <c r="BB9" s="152"/>
      <c r="BC9" s="152"/>
      <c r="BD9" s="152"/>
      <c r="BE9" s="152"/>
      <c r="BF9" s="152"/>
      <c r="BG9" s="152"/>
      <c r="BH9" s="152"/>
      <c r="BI9" s="152"/>
      <c r="BJ9" s="152"/>
      <c r="BK9" s="152"/>
      <c r="BL9" s="152"/>
      <c r="BM9" s="152"/>
      <c r="BN9" s="152"/>
      <c r="BO9" s="152"/>
      <c r="BP9" s="152"/>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2"/>
      <c r="CR9" s="152"/>
      <c r="CS9" s="152"/>
      <c r="CT9" s="152"/>
      <c r="CU9" s="152"/>
      <c r="CV9" s="152"/>
      <c r="CW9" s="152"/>
      <c r="CX9" s="152"/>
      <c r="CY9" s="152"/>
      <c r="CZ9" s="152"/>
      <c r="DA9" s="152"/>
      <c r="DB9" s="152"/>
      <c r="DC9" s="152"/>
      <c r="DD9" s="152"/>
      <c r="DE9" s="152"/>
      <c r="DF9" s="152"/>
      <c r="DG9" s="152"/>
      <c r="DH9" s="152"/>
      <c r="DI9" s="152"/>
      <c r="DJ9" s="152"/>
      <c r="DK9" s="152"/>
      <c r="DL9" s="152"/>
      <c r="DM9" s="152"/>
      <c r="DN9" s="152"/>
      <c r="DO9" s="152"/>
      <c r="DP9" s="152"/>
      <c r="DQ9" s="152"/>
      <c r="DR9" s="152"/>
      <c r="DS9" s="152"/>
      <c r="DT9" s="152"/>
      <c r="DU9" s="152"/>
      <c r="DV9" s="152"/>
      <c r="DW9" s="152"/>
      <c r="DX9" s="152"/>
      <c r="DY9" s="152"/>
      <c r="DZ9" s="152"/>
      <c r="EA9" s="152"/>
      <c r="EB9" s="152"/>
      <c r="EC9" s="152"/>
      <c r="ED9" s="152"/>
      <c r="EE9" s="152"/>
      <c r="EF9" s="152"/>
      <c r="EG9" s="152"/>
      <c r="EH9" s="152"/>
      <c r="EI9" s="152"/>
      <c r="EJ9" s="152"/>
      <c r="EK9" s="152"/>
      <c r="EL9" s="152"/>
      <c r="EM9" s="152"/>
      <c r="EN9" s="152"/>
      <c r="EO9" s="152"/>
      <c r="EP9" s="152"/>
      <c r="EQ9" s="152"/>
      <c r="ER9" s="152"/>
      <c r="ES9" s="152"/>
      <c r="ET9" s="152"/>
      <c r="EU9" s="152"/>
      <c r="EV9" s="152"/>
      <c r="EW9" s="152"/>
      <c r="EX9" s="152"/>
      <c r="EY9" s="152"/>
      <c r="EZ9" s="152"/>
      <c r="FA9" s="152"/>
      <c r="FB9" s="152"/>
      <c r="FC9" s="152"/>
      <c r="FD9" s="152"/>
      <c r="FE9" s="152"/>
      <c r="FF9" s="152"/>
      <c r="FG9" s="152"/>
      <c r="FH9" s="152"/>
      <c r="FI9" s="152"/>
      <c r="FJ9" s="152"/>
      <c r="FK9" s="152"/>
      <c r="FL9" s="152"/>
      <c r="FM9" s="152"/>
      <c r="FN9" s="152"/>
      <c r="FO9" s="152"/>
      <c r="FP9" s="152"/>
      <c r="FQ9" s="152"/>
      <c r="FR9" s="152"/>
      <c r="FS9" s="152"/>
      <c r="FT9" s="152"/>
      <c r="FU9" s="152"/>
      <c r="FV9" s="152"/>
      <c r="FW9" s="152"/>
      <c r="FX9" s="152"/>
      <c r="FY9" s="152"/>
      <c r="FZ9" s="152"/>
      <c r="GA9" s="152"/>
      <c r="GB9" s="152"/>
      <c r="GC9" s="152"/>
      <c r="GD9" s="152"/>
      <c r="GE9" s="152"/>
      <c r="GF9" s="152"/>
      <c r="GG9" s="152"/>
      <c r="GH9" s="152"/>
      <c r="GI9" s="152"/>
      <c r="GJ9" s="152"/>
      <c r="GK9" s="152"/>
      <c r="GL9" s="152"/>
      <c r="GM9" s="152"/>
      <c r="GN9" s="152"/>
      <c r="GO9" s="152"/>
      <c r="GP9" s="152"/>
      <c r="GQ9" s="152"/>
      <c r="GR9" s="152"/>
      <c r="GS9" s="152"/>
      <c r="GT9" s="152"/>
      <c r="GU9" s="152"/>
      <c r="GV9" s="152"/>
      <c r="GW9" s="152"/>
      <c r="GX9" s="152"/>
      <c r="GY9" s="152"/>
      <c r="GZ9" s="152"/>
      <c r="HA9" s="152"/>
      <c r="HB9" s="152"/>
      <c r="HC9" s="152"/>
      <c r="HD9" s="152"/>
      <c r="HE9" s="152"/>
      <c r="HF9" s="152"/>
      <c r="HG9" s="152"/>
      <c r="HH9" s="152"/>
      <c r="HI9" s="152"/>
      <c r="HJ9" s="152"/>
      <c r="HK9" s="152"/>
      <c r="HL9" s="152"/>
      <c r="HM9" s="152"/>
      <c r="HN9" s="152"/>
      <c r="HO9" s="152"/>
      <c r="HP9" s="152"/>
      <c r="HQ9" s="152"/>
      <c r="HR9" s="152"/>
      <c r="HS9" s="152"/>
      <c r="HT9" s="152"/>
      <c r="HU9" s="152"/>
      <c r="HV9" s="152"/>
      <c r="HW9" s="152"/>
      <c r="HX9" s="152"/>
      <c r="HY9" s="152"/>
      <c r="HZ9" s="152"/>
      <c r="IA9" s="152"/>
      <c r="IB9" s="152"/>
      <c r="IC9" s="152"/>
      <c r="ID9" s="152"/>
      <c r="IE9" s="152"/>
      <c r="IF9" s="152"/>
      <c r="IG9" s="152"/>
      <c r="IH9" s="152"/>
      <c r="II9" s="152"/>
      <c r="IJ9" s="152"/>
      <c r="IK9" s="152"/>
      <c r="IL9" s="152"/>
      <c r="IM9" s="152"/>
      <c r="IN9" s="152"/>
      <c r="IO9" s="152"/>
      <c r="IP9" s="152"/>
      <c r="IQ9" s="152"/>
      <c r="IR9" s="152"/>
      <c r="IS9" s="152"/>
      <c r="IT9" s="152"/>
      <c r="IU9" s="152"/>
      <c r="IV9" s="152"/>
      <c r="IW9" s="152"/>
      <c r="IX9" s="152"/>
      <c r="IY9" s="152"/>
      <c r="IZ9" s="152"/>
      <c r="JA9" s="152"/>
      <c r="JB9" s="152"/>
      <c r="JC9" s="152"/>
      <c r="JD9" s="152"/>
      <c r="JE9" s="152"/>
      <c r="JF9" s="152"/>
      <c r="JG9" s="152"/>
      <c r="JH9" s="152"/>
      <c r="JI9" s="152"/>
      <c r="JJ9" s="152"/>
      <c r="JK9" s="152"/>
      <c r="JL9" s="152"/>
      <c r="JM9" s="152"/>
      <c r="JN9" s="152"/>
      <c r="JO9" s="152"/>
      <c r="JP9" s="152"/>
      <c r="JQ9" s="152"/>
      <c r="JR9" s="152"/>
      <c r="JS9" s="152"/>
      <c r="JT9" s="152"/>
      <c r="JU9" s="152"/>
      <c r="JV9" s="152"/>
      <c r="JW9" s="152"/>
      <c r="JX9" s="152"/>
      <c r="JY9" s="152"/>
      <c r="JZ9" s="152"/>
      <c r="KA9" s="152"/>
      <c r="KB9" s="152"/>
      <c r="KC9" s="152"/>
      <c r="KD9" s="152"/>
      <c r="KE9" s="152"/>
      <c r="KF9" s="152"/>
      <c r="KG9" s="152"/>
      <c r="KH9" s="152"/>
      <c r="KI9" s="152"/>
      <c r="KJ9" s="152"/>
      <c r="KK9" s="152"/>
      <c r="KL9" s="152"/>
      <c r="KM9" s="152"/>
      <c r="KN9" s="152"/>
      <c r="KO9" s="152"/>
      <c r="KP9" s="152"/>
      <c r="KQ9" s="152"/>
      <c r="KR9" s="152"/>
      <c r="KS9" s="152"/>
      <c r="KT9" s="152"/>
      <c r="KU9" s="152"/>
      <c r="KV9" s="152"/>
      <c r="KW9" s="152"/>
      <c r="KX9" s="152"/>
      <c r="KY9" s="152"/>
      <c r="KZ9" s="152"/>
      <c r="LA9" s="152"/>
      <c r="LB9" s="152"/>
      <c r="LC9" s="152"/>
      <c r="LD9" s="152"/>
      <c r="LE9" s="152"/>
      <c r="LF9" s="152"/>
      <c r="LG9" s="152"/>
      <c r="LH9" s="152"/>
      <c r="LI9" s="152"/>
      <c r="LJ9" s="152"/>
      <c r="LK9" s="152"/>
      <c r="LL9" s="152"/>
      <c r="LM9" s="152"/>
      <c r="LN9" s="152"/>
      <c r="LO9" s="152"/>
      <c r="LP9" s="152"/>
      <c r="LQ9" s="152"/>
      <c r="LR9" s="152"/>
      <c r="LS9" s="152"/>
      <c r="LT9" s="152"/>
      <c r="LU9" s="152"/>
      <c r="LV9" s="152"/>
      <c r="LW9" s="152"/>
      <c r="LX9" s="152"/>
      <c r="LY9" s="152"/>
      <c r="LZ9" s="152"/>
      <c r="MA9" s="152"/>
      <c r="MB9" s="152"/>
      <c r="MC9" s="152"/>
      <c r="MD9" s="152"/>
      <c r="ME9" s="152"/>
      <c r="MF9" s="152"/>
      <c r="MG9" s="152"/>
      <c r="MH9" s="152"/>
      <c r="MI9" s="152"/>
      <c r="MJ9" s="152"/>
      <c r="MK9" s="152"/>
      <c r="ML9" s="152"/>
      <c r="MM9" s="152"/>
      <c r="MN9" s="152"/>
      <c r="MO9" s="152"/>
      <c r="MP9" s="152"/>
      <c r="MQ9" s="152"/>
      <c r="MR9" s="152"/>
      <c r="MS9" s="152"/>
      <c r="MT9" s="152"/>
      <c r="MU9" s="152"/>
      <c r="MV9" s="152"/>
      <c r="MW9" s="152"/>
      <c r="MX9" s="152"/>
      <c r="MY9" s="152"/>
      <c r="MZ9" s="152"/>
      <c r="NA9" s="152"/>
      <c r="NB9" s="152"/>
      <c r="NC9" s="152"/>
      <c r="ND9" s="152"/>
      <c r="NE9" s="152"/>
      <c r="NF9" s="152"/>
      <c r="NG9" s="152"/>
      <c r="NH9" s="152"/>
      <c r="NI9" s="152"/>
      <c r="NJ9" s="152"/>
      <c r="NK9" s="152"/>
      <c r="NL9" s="152"/>
      <c r="NM9" s="152"/>
      <c r="NN9" s="152"/>
      <c r="NO9" s="152"/>
      <c r="NP9" s="152"/>
      <c r="NQ9" s="152"/>
      <c r="NR9" s="152"/>
      <c r="NS9" s="152"/>
      <c r="NT9" s="152"/>
      <c r="NU9" s="152"/>
      <c r="NV9" s="152"/>
      <c r="NW9" s="152"/>
      <c r="NX9" s="152"/>
      <c r="NY9" s="152"/>
      <c r="NZ9" s="152"/>
      <c r="OA9" s="152"/>
      <c r="OB9" s="152"/>
      <c r="OC9" s="152"/>
      <c r="OD9" s="152"/>
      <c r="OE9" s="152"/>
      <c r="OF9" s="152"/>
      <c r="OG9" s="152"/>
      <c r="OH9" s="152"/>
      <c r="OI9" s="152"/>
      <c r="OJ9" s="152"/>
      <c r="OK9" s="152"/>
      <c r="OL9" s="152"/>
      <c r="OM9" s="152"/>
      <c r="ON9" s="152"/>
      <c r="OO9" s="152"/>
      <c r="OP9" s="152"/>
      <c r="OQ9" s="152"/>
      <c r="OR9" s="152"/>
      <c r="OS9" s="152"/>
      <c r="OT9" s="152"/>
      <c r="OU9" s="152"/>
      <c r="OV9" s="152"/>
      <c r="OW9" s="152"/>
      <c r="OX9" s="152"/>
      <c r="OY9" s="152"/>
      <c r="OZ9" s="152"/>
      <c r="PA9" s="152"/>
      <c r="PB9" s="152"/>
      <c r="PC9" s="152"/>
      <c r="PD9" s="152"/>
      <c r="PE9" s="152"/>
      <c r="PF9" s="152"/>
      <c r="PG9" s="152"/>
      <c r="PH9" s="152"/>
      <c r="PI9" s="152"/>
      <c r="PJ9" s="152"/>
      <c r="PK9" s="152"/>
      <c r="PL9" s="152"/>
      <c r="PM9" s="152"/>
      <c r="PN9" s="152"/>
      <c r="PO9" s="152"/>
      <c r="PP9" s="152"/>
      <c r="PQ9" s="152"/>
      <c r="PR9" s="152"/>
      <c r="PS9" s="152"/>
      <c r="PT9" s="152"/>
      <c r="PU9" s="152"/>
      <c r="PV9" s="152"/>
      <c r="PW9" s="152"/>
      <c r="PX9" s="152"/>
      <c r="PY9" s="152"/>
      <c r="PZ9" s="152"/>
      <c r="QA9" s="152"/>
      <c r="QB9" s="152"/>
      <c r="QC9" s="152"/>
      <c r="QD9" s="152"/>
      <c r="QE9" s="152"/>
      <c r="QF9" s="152"/>
      <c r="QG9" s="152"/>
      <c r="QH9" s="152"/>
      <c r="QI9" s="152"/>
      <c r="QJ9" s="152"/>
      <c r="QK9" s="152"/>
      <c r="QL9" s="152"/>
      <c r="QM9" s="152"/>
      <c r="QN9" s="152"/>
      <c r="QO9" s="152"/>
      <c r="QP9" s="152"/>
      <c r="QQ9" s="152"/>
      <c r="QR9" s="152"/>
      <c r="QS9" s="152"/>
      <c r="QT9" s="152"/>
      <c r="QU9" s="152"/>
      <c r="QV9" s="152"/>
      <c r="QW9" s="152"/>
      <c r="QX9" s="152"/>
      <c r="QY9" s="152"/>
      <c r="QZ9" s="152"/>
      <c r="RA9" s="152"/>
      <c r="RB9" s="152"/>
      <c r="RC9" s="152"/>
      <c r="RD9" s="152"/>
      <c r="RE9" s="152"/>
      <c r="RF9" s="152"/>
      <c r="RG9" s="152"/>
      <c r="RH9" s="152"/>
      <c r="RI9" s="152"/>
      <c r="RJ9" s="152"/>
      <c r="RK9" s="152"/>
      <c r="RL9" s="152"/>
      <c r="RM9" s="152"/>
      <c r="RN9" s="152"/>
      <c r="RO9" s="152"/>
      <c r="RP9" s="152"/>
      <c r="RQ9" s="152"/>
      <c r="RR9" s="152"/>
      <c r="RS9" s="152"/>
      <c r="RT9" s="152"/>
      <c r="RU9" s="152"/>
      <c r="RV9" s="152"/>
      <c r="RW9" s="152"/>
      <c r="RX9" s="152"/>
      <c r="RY9" s="152"/>
      <c r="RZ9" s="152"/>
      <c r="SA9" s="152"/>
      <c r="SB9" s="152"/>
      <c r="SC9" s="152"/>
      <c r="SD9" s="152"/>
      <c r="SE9" s="152"/>
      <c r="SF9" s="152"/>
      <c r="SG9" s="152"/>
      <c r="SH9" s="152"/>
      <c r="SI9" s="152"/>
      <c r="SJ9" s="152"/>
      <c r="SK9" s="152"/>
      <c r="SL9" s="152"/>
      <c r="SM9" s="152"/>
      <c r="SN9" s="152"/>
      <c r="SO9" s="152"/>
      <c r="SP9" s="152"/>
      <c r="SQ9" s="152"/>
      <c r="SR9" s="152"/>
      <c r="SS9" s="152"/>
      <c r="ST9" s="152"/>
      <c r="SU9" s="152"/>
      <c r="SV9" s="152"/>
      <c r="SW9" s="152"/>
      <c r="SX9" s="152"/>
      <c r="SY9" s="152"/>
      <c r="SZ9" s="152"/>
      <c r="TA9" s="152"/>
      <c r="TB9" s="152"/>
      <c r="TC9" s="152"/>
      <c r="TD9" s="152"/>
      <c r="TE9" s="152"/>
      <c r="TF9" s="152"/>
      <c r="TG9" s="152"/>
      <c r="TH9" s="152"/>
      <c r="TI9" s="152"/>
      <c r="TJ9" s="152"/>
      <c r="TK9" s="152"/>
      <c r="TL9" s="152"/>
      <c r="TM9" s="152"/>
      <c r="TN9" s="152"/>
      <c r="TO9" s="152"/>
      <c r="TP9" s="152"/>
      <c r="TQ9" s="152"/>
      <c r="TR9" s="152"/>
      <c r="TS9" s="152"/>
      <c r="TT9" s="152"/>
      <c r="TU9" s="152"/>
      <c r="TV9" s="152"/>
      <c r="TW9" s="152"/>
      <c r="TX9" s="152"/>
      <c r="TY9" s="152"/>
      <c r="TZ9" s="152"/>
      <c r="UA9" s="152"/>
      <c r="UB9" s="152"/>
      <c r="UC9" s="152"/>
      <c r="UD9" s="152"/>
      <c r="UE9" s="152"/>
      <c r="UF9" s="152"/>
      <c r="UG9" s="152"/>
      <c r="UH9" s="152"/>
      <c r="UI9" s="152"/>
      <c r="UJ9" s="152"/>
      <c r="UK9" s="152"/>
      <c r="UL9" s="152"/>
      <c r="UM9" s="152"/>
      <c r="UN9" s="152"/>
      <c r="UO9" s="152"/>
      <c r="UP9" s="152"/>
      <c r="UQ9" s="152"/>
      <c r="UR9" s="152"/>
      <c r="US9" s="152"/>
      <c r="UT9" s="152"/>
      <c r="UU9" s="152"/>
      <c r="UV9" s="152"/>
      <c r="UW9" s="152"/>
      <c r="UX9" s="152"/>
      <c r="UY9" s="152"/>
      <c r="UZ9" s="152"/>
      <c r="VA9" s="152"/>
      <c r="VB9" s="152"/>
      <c r="VC9" s="152"/>
      <c r="VD9" s="152"/>
      <c r="VE9" s="152"/>
      <c r="VF9" s="152"/>
      <c r="VG9" s="152"/>
      <c r="VH9" s="152"/>
      <c r="VI9" s="152"/>
      <c r="VJ9" s="152"/>
      <c r="VK9" s="152"/>
      <c r="VL9" s="152"/>
      <c r="VM9" s="152"/>
      <c r="VN9" s="152"/>
      <c r="VO9" s="152"/>
      <c r="VP9" s="152"/>
      <c r="VQ9" s="152"/>
      <c r="VR9" s="152"/>
      <c r="VS9" s="152"/>
      <c r="VT9" s="152"/>
      <c r="VU9" s="152"/>
      <c r="VV9" s="152"/>
      <c r="VW9" s="152"/>
      <c r="VX9" s="152"/>
      <c r="VY9" s="152"/>
      <c r="VZ9" s="152"/>
      <c r="WA9" s="152"/>
      <c r="WB9" s="152"/>
      <c r="WC9" s="152"/>
      <c r="WD9" s="152"/>
      <c r="WE9" s="152"/>
      <c r="WF9" s="152"/>
      <c r="WG9" s="152"/>
      <c r="WH9" s="152"/>
      <c r="WI9" s="152"/>
      <c r="WJ9" s="152"/>
      <c r="WK9" s="152"/>
      <c r="WL9" s="152"/>
      <c r="WM9" s="152"/>
      <c r="WN9" s="152"/>
      <c r="WO9" s="152"/>
      <c r="WP9" s="152"/>
      <c r="WQ9" s="152"/>
      <c r="WR9" s="152"/>
      <c r="WS9" s="152"/>
      <c r="WT9" s="152"/>
      <c r="WU9" s="152"/>
      <c r="WV9" s="152"/>
      <c r="WW9" s="152"/>
      <c r="WX9" s="152"/>
      <c r="WY9" s="152"/>
      <c r="WZ9" s="152"/>
      <c r="XA9" s="152"/>
      <c r="XB9" s="152"/>
      <c r="XC9" s="152"/>
      <c r="XD9" s="152"/>
      <c r="XE9" s="152"/>
      <c r="XF9" s="152"/>
      <c r="XG9" s="152"/>
      <c r="XH9" s="152"/>
      <c r="XI9" s="152"/>
      <c r="XJ9" s="152"/>
      <c r="XK9" s="152"/>
      <c r="XL9" s="152"/>
      <c r="XM9" s="152"/>
      <c r="XN9" s="152"/>
      <c r="XO9" s="152"/>
      <c r="XP9" s="152"/>
      <c r="XQ9" s="152"/>
      <c r="XR9" s="152"/>
      <c r="XS9" s="152"/>
      <c r="XT9" s="152"/>
      <c r="XU9" s="152"/>
      <c r="XV9" s="152"/>
      <c r="XW9" s="152"/>
      <c r="XX9" s="152"/>
      <c r="XY9" s="152"/>
      <c r="XZ9" s="152"/>
      <c r="YA9" s="152"/>
      <c r="YB9" s="152"/>
      <c r="YC9" s="152"/>
      <c r="YD9" s="152"/>
      <c r="YE9" s="152"/>
      <c r="YF9" s="152"/>
      <c r="YG9" s="152"/>
      <c r="YH9" s="152"/>
      <c r="YI9" s="152"/>
      <c r="YJ9" s="152"/>
      <c r="YK9" s="152"/>
      <c r="YL9" s="152"/>
      <c r="YM9" s="152"/>
      <c r="YN9" s="152"/>
      <c r="YO9" s="152"/>
      <c r="YP9" s="152"/>
      <c r="YQ9" s="152"/>
      <c r="YR9" s="152"/>
      <c r="YS9" s="152"/>
      <c r="YT9" s="152"/>
      <c r="YU9" s="152"/>
      <c r="YV9" s="152"/>
      <c r="YW9" s="152"/>
      <c r="YX9" s="152"/>
      <c r="YY9" s="152"/>
      <c r="YZ9" s="152"/>
      <c r="ZA9" s="152"/>
      <c r="ZB9" s="152"/>
      <c r="ZC9" s="152"/>
      <c r="ZD9" s="152"/>
      <c r="ZE9" s="152"/>
      <c r="ZF9" s="152"/>
      <c r="ZG9" s="152"/>
      <c r="ZH9" s="152"/>
      <c r="ZI9" s="152"/>
      <c r="ZJ9" s="152"/>
      <c r="ZK9" s="152"/>
      <c r="ZL9" s="152"/>
      <c r="ZM9" s="152"/>
      <c r="ZN9" s="152"/>
      <c r="ZO9" s="152"/>
      <c r="ZP9" s="152"/>
      <c r="ZQ9" s="152"/>
      <c r="ZR9" s="152"/>
      <c r="ZS9" s="152"/>
      <c r="ZT9" s="152"/>
      <c r="ZU9" s="152"/>
      <c r="ZV9" s="152"/>
      <c r="ZW9" s="152"/>
      <c r="ZX9" s="152"/>
      <c r="ZY9" s="152"/>
      <c r="ZZ9" s="152"/>
      <c r="AAA9" s="152"/>
      <c r="AAB9" s="152"/>
      <c r="AAC9" s="152"/>
      <c r="AAD9" s="152"/>
      <c r="AAE9" s="152"/>
      <c r="AAF9" s="152"/>
      <c r="AAG9" s="152"/>
      <c r="AAH9" s="152"/>
      <c r="AAI9" s="152"/>
      <c r="AAJ9" s="152"/>
      <c r="AAK9" s="152"/>
      <c r="AAL9" s="152"/>
      <c r="AAM9" s="152"/>
      <c r="AAN9" s="152"/>
      <c r="AAO9" s="152"/>
      <c r="AAP9" s="152"/>
      <c r="AAQ9" s="152"/>
      <c r="AAR9" s="152"/>
      <c r="AAS9" s="152"/>
      <c r="AAT9" s="152"/>
      <c r="AAU9" s="152"/>
      <c r="AAV9" s="152"/>
      <c r="AAW9" s="152"/>
      <c r="AAX9" s="152"/>
      <c r="AAY9" s="152"/>
      <c r="AAZ9" s="152"/>
      <c r="ABA9" s="152"/>
      <c r="ABB9" s="152"/>
      <c r="ABC9" s="152"/>
      <c r="ABD9" s="152"/>
      <c r="ABE9" s="152"/>
      <c r="ABF9" s="152"/>
      <c r="ABG9" s="152"/>
      <c r="ABH9" s="152"/>
      <c r="ABI9" s="152"/>
      <c r="ABJ9" s="152"/>
      <c r="ABK9" s="152"/>
      <c r="ABL9" s="152"/>
      <c r="ABM9" s="152"/>
      <c r="ABN9" s="152"/>
      <c r="ABO9" s="152"/>
      <c r="ABP9" s="152"/>
      <c r="ABQ9" s="152"/>
      <c r="ABR9" s="152"/>
      <c r="ABS9" s="152"/>
      <c r="ABT9" s="152"/>
      <c r="ABU9" s="152"/>
      <c r="ABV9" s="152"/>
      <c r="ABW9" s="152"/>
      <c r="ABX9" s="152"/>
      <c r="ABY9" s="152"/>
      <c r="ABZ9" s="152"/>
      <c r="ACA9" s="152"/>
      <c r="ACB9" s="152"/>
      <c r="ACC9" s="152"/>
      <c r="ACD9" s="152"/>
      <c r="ACE9" s="152"/>
      <c r="ACF9" s="152"/>
      <c r="ACG9" s="152"/>
      <c r="ACH9" s="152"/>
      <c r="ACI9" s="152"/>
      <c r="ACJ9" s="152"/>
      <c r="ACK9" s="152"/>
      <c r="ACL9" s="152"/>
      <c r="ACM9" s="152"/>
      <c r="ACN9" s="152"/>
      <c r="ACO9" s="152"/>
      <c r="ACP9" s="152"/>
      <c r="ACQ9" s="152"/>
      <c r="ACR9" s="152"/>
      <c r="ACS9" s="152"/>
      <c r="ACT9" s="152"/>
      <c r="ACU9" s="152"/>
      <c r="ACV9" s="152"/>
      <c r="ACW9" s="152"/>
      <c r="ACX9" s="152"/>
      <c r="ACY9" s="152"/>
      <c r="ACZ9" s="152"/>
      <c r="ADA9" s="152"/>
      <c r="ADB9" s="152"/>
      <c r="ADC9" s="152"/>
      <c r="ADD9" s="152"/>
      <c r="ADE9" s="152"/>
      <c r="ADF9" s="152"/>
      <c r="ADG9" s="152"/>
      <c r="ADH9" s="152"/>
      <c r="ADI9" s="152"/>
      <c r="ADJ9" s="152"/>
      <c r="ADK9" s="152"/>
      <c r="ADL9" s="152"/>
      <c r="ADM9" s="152"/>
      <c r="ADN9" s="152"/>
      <c r="ADO9" s="152"/>
      <c r="ADP9" s="152"/>
      <c r="ADQ9" s="152"/>
      <c r="ADR9" s="152"/>
      <c r="ADS9" s="152"/>
      <c r="ADT9" s="152"/>
    </row>
    <row r="10" spans="1:800" s="198" customFormat="1" ht="15.65" customHeight="1" x14ac:dyDescent="0.3">
      <c r="B10" s="692"/>
      <c r="C10" s="692"/>
      <c r="D10" s="692"/>
      <c r="E10" s="692"/>
      <c r="F10" s="199">
        <v>0</v>
      </c>
      <c r="G10" s="200" t="s">
        <v>177</v>
      </c>
      <c r="H10" s="201">
        <f>'Labor Calculator'!I11</f>
        <v>0</v>
      </c>
      <c r="I10" s="201">
        <f>'Labor Calculator'!J11</f>
        <v>0</v>
      </c>
      <c r="J10" s="201">
        <f>'Labor Calculator'!K11</f>
        <v>0</v>
      </c>
      <c r="K10" s="201">
        <f>'Labor Calculator'!L11</f>
        <v>0</v>
      </c>
      <c r="L10" s="201">
        <f>'Labor Calculator'!M11</f>
        <v>0</v>
      </c>
      <c r="M10" s="201">
        <f>'Labor Calculator'!N11</f>
        <v>0</v>
      </c>
      <c r="N10" s="201">
        <f>'Labor Calculator'!O11</f>
        <v>0</v>
      </c>
      <c r="O10" s="201">
        <f>'Labor Calculator'!P11</f>
        <v>0</v>
      </c>
      <c r="P10" s="201">
        <f>'Labor Calculator'!Q11</f>
        <v>0</v>
      </c>
      <c r="Q10" s="201">
        <f>'Labor Calculator'!R11</f>
        <v>0</v>
      </c>
      <c r="R10" s="202"/>
      <c r="S10" s="203"/>
      <c r="T10" s="203"/>
      <c r="U10" s="203"/>
      <c r="V10" s="203"/>
      <c r="W10" s="203"/>
      <c r="X10" s="203"/>
      <c r="Y10" s="203"/>
      <c r="Z10" s="203"/>
      <c r="AA10" s="203"/>
      <c r="AB10" s="203"/>
      <c r="AC10" s="203"/>
      <c r="AD10" s="203"/>
      <c r="AE10" s="203"/>
      <c r="AF10" s="203"/>
      <c r="AG10" s="203"/>
      <c r="AH10" s="203"/>
      <c r="AI10" s="203"/>
      <c r="AJ10" s="203"/>
      <c r="AK10" s="203"/>
      <c r="AL10" s="203"/>
      <c r="AM10" s="203"/>
      <c r="AN10" s="203"/>
      <c r="AO10" s="203"/>
      <c r="AP10" s="203"/>
      <c r="AQ10" s="203"/>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03"/>
      <c r="CD10" s="203"/>
      <c r="CE10" s="203"/>
      <c r="CF10" s="203"/>
      <c r="CG10" s="203"/>
      <c r="CH10" s="203"/>
      <c r="CI10" s="203"/>
      <c r="CJ10" s="203"/>
      <c r="CK10" s="203"/>
      <c r="CL10" s="203"/>
      <c r="CM10" s="203"/>
      <c r="CN10" s="203"/>
      <c r="CO10" s="203"/>
      <c r="CP10" s="203"/>
      <c r="CQ10" s="203"/>
      <c r="CR10" s="203"/>
      <c r="CS10" s="203"/>
      <c r="CT10" s="203"/>
      <c r="CU10" s="203"/>
      <c r="CV10" s="203"/>
      <c r="CW10" s="203"/>
      <c r="CX10" s="203"/>
      <c r="CY10" s="203"/>
      <c r="CZ10" s="203"/>
      <c r="DA10" s="203"/>
      <c r="DB10" s="203"/>
      <c r="DC10" s="203"/>
      <c r="DD10" s="203"/>
      <c r="DE10" s="203"/>
      <c r="DF10" s="203"/>
      <c r="DG10" s="203"/>
      <c r="DH10" s="203"/>
      <c r="DI10" s="203"/>
      <c r="DJ10" s="203"/>
      <c r="DK10" s="203"/>
      <c r="DL10" s="203"/>
      <c r="DM10" s="203"/>
      <c r="DN10" s="203"/>
      <c r="DO10" s="203"/>
      <c r="DP10" s="203"/>
      <c r="DQ10" s="203"/>
      <c r="DR10" s="203"/>
      <c r="DS10" s="203"/>
      <c r="DT10" s="203"/>
      <c r="DU10" s="203"/>
      <c r="DV10" s="203"/>
      <c r="DW10" s="203"/>
      <c r="DX10" s="203"/>
      <c r="DY10" s="203"/>
      <c r="DZ10" s="203"/>
      <c r="EA10" s="203"/>
      <c r="EB10" s="203"/>
      <c r="EC10" s="203"/>
      <c r="ED10" s="203"/>
      <c r="EE10" s="203"/>
      <c r="EF10" s="203"/>
      <c r="EG10" s="203"/>
      <c r="EH10" s="203"/>
      <c r="EI10" s="203"/>
      <c r="EJ10" s="203"/>
      <c r="EK10" s="203"/>
      <c r="EL10" s="203"/>
      <c r="EM10" s="203"/>
      <c r="EN10" s="203"/>
      <c r="EO10" s="203"/>
      <c r="EP10" s="203"/>
      <c r="EQ10" s="203"/>
      <c r="ER10" s="203"/>
      <c r="ES10" s="203"/>
      <c r="ET10" s="203"/>
      <c r="EU10" s="203"/>
      <c r="EV10" s="203"/>
      <c r="EW10" s="203"/>
      <c r="EX10" s="203"/>
      <c r="EY10" s="203"/>
      <c r="EZ10" s="203"/>
      <c r="FA10" s="203"/>
      <c r="FB10" s="203"/>
      <c r="FC10" s="203"/>
      <c r="FD10" s="203"/>
      <c r="FE10" s="203"/>
      <c r="FF10" s="203"/>
      <c r="FG10" s="203"/>
      <c r="FH10" s="203"/>
      <c r="FI10" s="203"/>
      <c r="FJ10" s="203"/>
      <c r="FK10" s="203"/>
      <c r="FL10" s="203"/>
      <c r="FM10" s="203"/>
      <c r="FN10" s="203"/>
      <c r="FO10" s="203"/>
      <c r="FP10" s="203"/>
      <c r="FQ10" s="203"/>
      <c r="FR10" s="203"/>
      <c r="FS10" s="203"/>
      <c r="FT10" s="203"/>
      <c r="FU10" s="203"/>
      <c r="FV10" s="203"/>
      <c r="FW10" s="203"/>
      <c r="FX10" s="203"/>
      <c r="FY10" s="203"/>
      <c r="FZ10" s="203"/>
      <c r="GA10" s="203"/>
      <c r="GB10" s="203"/>
      <c r="GC10" s="203"/>
      <c r="GD10" s="203"/>
      <c r="GE10" s="203"/>
      <c r="GF10" s="203"/>
      <c r="GG10" s="203"/>
      <c r="GH10" s="203"/>
      <c r="GI10" s="203"/>
      <c r="GJ10" s="203"/>
      <c r="GK10" s="203"/>
      <c r="GL10" s="203"/>
      <c r="GM10" s="203"/>
      <c r="GN10" s="203"/>
      <c r="GO10" s="203"/>
      <c r="GP10" s="203"/>
      <c r="GQ10" s="203"/>
      <c r="GR10" s="203"/>
      <c r="GS10" s="203"/>
      <c r="GT10" s="203"/>
      <c r="GU10" s="203"/>
      <c r="GV10" s="203"/>
      <c r="GW10" s="203"/>
      <c r="GX10" s="203"/>
      <c r="GY10" s="203"/>
      <c r="GZ10" s="203"/>
      <c r="HA10" s="203"/>
      <c r="HB10" s="203"/>
      <c r="HC10" s="203"/>
      <c r="HD10" s="203"/>
      <c r="HE10" s="203"/>
      <c r="HF10" s="203"/>
      <c r="HG10" s="203"/>
      <c r="HH10" s="203"/>
      <c r="HI10" s="203"/>
      <c r="HJ10" s="203"/>
      <c r="HK10" s="203"/>
      <c r="HL10" s="203"/>
      <c r="HM10" s="203"/>
      <c r="HN10" s="203"/>
      <c r="HO10" s="203"/>
      <c r="HP10" s="203"/>
      <c r="HQ10" s="203"/>
      <c r="HR10" s="203"/>
      <c r="HS10" s="203"/>
      <c r="HT10" s="203"/>
      <c r="HU10" s="203"/>
      <c r="HV10" s="203"/>
      <c r="HW10" s="203"/>
      <c r="HX10" s="203"/>
      <c r="HY10" s="203"/>
      <c r="HZ10" s="203"/>
      <c r="IA10" s="203"/>
      <c r="IB10" s="203"/>
      <c r="IC10" s="203"/>
      <c r="ID10" s="203"/>
      <c r="IE10" s="203"/>
      <c r="IF10" s="203"/>
      <c r="IG10" s="203"/>
      <c r="IH10" s="203"/>
      <c r="II10" s="203"/>
      <c r="IJ10" s="203"/>
      <c r="IK10" s="203"/>
      <c r="IL10" s="203"/>
      <c r="IM10" s="203"/>
      <c r="IN10" s="203"/>
      <c r="IO10" s="203"/>
      <c r="IP10" s="203"/>
      <c r="IQ10" s="203"/>
      <c r="IR10" s="203"/>
      <c r="IS10" s="203"/>
      <c r="IT10" s="203"/>
      <c r="IU10" s="203"/>
      <c r="IV10" s="203"/>
      <c r="IW10" s="203"/>
      <c r="IX10" s="203"/>
      <c r="IY10" s="203"/>
      <c r="IZ10" s="203"/>
      <c r="JA10" s="203"/>
      <c r="JB10" s="203"/>
      <c r="JC10" s="203"/>
      <c r="JD10" s="203"/>
      <c r="JE10" s="203"/>
      <c r="JF10" s="203"/>
      <c r="JG10" s="203"/>
      <c r="JH10" s="203"/>
      <c r="JI10" s="203"/>
      <c r="JJ10" s="203"/>
      <c r="JK10" s="203"/>
      <c r="JL10" s="203"/>
      <c r="JM10" s="203"/>
      <c r="JN10" s="203"/>
      <c r="JO10" s="203"/>
      <c r="JP10" s="203"/>
      <c r="JQ10" s="203"/>
      <c r="JR10" s="203"/>
      <c r="JS10" s="203"/>
      <c r="JT10" s="203"/>
      <c r="JU10" s="203"/>
      <c r="JV10" s="203"/>
      <c r="JW10" s="203"/>
      <c r="JX10" s="203"/>
      <c r="JY10" s="203"/>
      <c r="JZ10" s="203"/>
      <c r="KA10" s="203"/>
      <c r="KB10" s="203"/>
      <c r="KC10" s="203"/>
      <c r="KD10" s="203"/>
      <c r="KE10" s="203"/>
      <c r="KF10" s="203"/>
      <c r="KG10" s="203"/>
      <c r="KH10" s="203"/>
      <c r="KI10" s="203"/>
      <c r="KJ10" s="203"/>
      <c r="KK10" s="203"/>
      <c r="KL10" s="203"/>
      <c r="KM10" s="203"/>
      <c r="KN10" s="203"/>
      <c r="KO10" s="203"/>
      <c r="KP10" s="203"/>
      <c r="KQ10" s="203"/>
      <c r="KR10" s="203"/>
      <c r="KS10" s="203"/>
      <c r="KT10" s="203"/>
      <c r="KU10" s="203"/>
      <c r="KV10" s="203"/>
      <c r="KW10" s="203"/>
      <c r="KX10" s="203"/>
      <c r="KY10" s="203"/>
      <c r="KZ10" s="203"/>
      <c r="LA10" s="203"/>
      <c r="LB10" s="203"/>
      <c r="LC10" s="203"/>
      <c r="LD10" s="203"/>
      <c r="LE10" s="203"/>
      <c r="LF10" s="203"/>
      <c r="LG10" s="203"/>
      <c r="LH10" s="203"/>
      <c r="LI10" s="203"/>
      <c r="LJ10" s="203"/>
      <c r="LK10" s="203"/>
      <c r="LL10" s="203"/>
      <c r="LM10" s="203"/>
      <c r="LN10" s="203"/>
      <c r="LO10" s="203"/>
      <c r="LP10" s="203"/>
      <c r="LQ10" s="203"/>
      <c r="LR10" s="203"/>
      <c r="LS10" s="203"/>
      <c r="LT10" s="203"/>
      <c r="LU10" s="203"/>
      <c r="LV10" s="203"/>
      <c r="LW10" s="203"/>
      <c r="LX10" s="203"/>
      <c r="LY10" s="203"/>
      <c r="LZ10" s="203"/>
      <c r="MA10" s="203"/>
      <c r="MB10" s="203"/>
      <c r="MC10" s="203"/>
      <c r="MD10" s="203"/>
      <c r="ME10" s="203"/>
      <c r="MF10" s="203"/>
      <c r="MG10" s="203"/>
      <c r="MH10" s="203"/>
      <c r="MI10" s="203"/>
      <c r="MJ10" s="203"/>
      <c r="MK10" s="203"/>
      <c r="ML10" s="203"/>
      <c r="MM10" s="203"/>
      <c r="MN10" s="203"/>
      <c r="MO10" s="203"/>
      <c r="MP10" s="203"/>
      <c r="MQ10" s="203"/>
      <c r="MR10" s="203"/>
      <c r="MS10" s="203"/>
      <c r="MT10" s="203"/>
      <c r="MU10" s="203"/>
      <c r="MV10" s="203"/>
      <c r="MW10" s="203"/>
      <c r="MX10" s="203"/>
      <c r="MY10" s="203"/>
      <c r="MZ10" s="203"/>
      <c r="NA10" s="203"/>
      <c r="NB10" s="203"/>
      <c r="NC10" s="203"/>
      <c r="ND10" s="203"/>
      <c r="NE10" s="203"/>
      <c r="NF10" s="203"/>
      <c r="NG10" s="203"/>
      <c r="NH10" s="203"/>
      <c r="NI10" s="203"/>
      <c r="NJ10" s="203"/>
      <c r="NK10" s="203"/>
      <c r="NL10" s="203"/>
      <c r="NM10" s="203"/>
      <c r="NN10" s="203"/>
      <c r="NO10" s="203"/>
      <c r="NP10" s="203"/>
      <c r="NQ10" s="203"/>
      <c r="NR10" s="203"/>
      <c r="NS10" s="203"/>
      <c r="NT10" s="203"/>
      <c r="NU10" s="203"/>
      <c r="NV10" s="203"/>
      <c r="NW10" s="203"/>
      <c r="NX10" s="203"/>
      <c r="NY10" s="203"/>
      <c r="NZ10" s="203"/>
      <c r="OA10" s="203"/>
      <c r="OB10" s="203"/>
      <c r="OC10" s="203"/>
      <c r="OD10" s="203"/>
      <c r="OE10" s="203"/>
      <c r="OF10" s="203"/>
      <c r="OG10" s="203"/>
      <c r="OH10" s="203"/>
      <c r="OI10" s="203"/>
      <c r="OJ10" s="203"/>
      <c r="OK10" s="203"/>
      <c r="OL10" s="203"/>
      <c r="OM10" s="203"/>
      <c r="ON10" s="203"/>
      <c r="OO10" s="203"/>
      <c r="OP10" s="203"/>
      <c r="OQ10" s="203"/>
      <c r="OR10" s="203"/>
      <c r="OS10" s="203"/>
      <c r="OT10" s="203"/>
      <c r="OU10" s="203"/>
      <c r="OV10" s="203"/>
      <c r="OW10" s="203"/>
      <c r="OX10" s="203"/>
      <c r="OY10" s="203"/>
      <c r="OZ10" s="203"/>
      <c r="PA10" s="203"/>
      <c r="PB10" s="203"/>
      <c r="PC10" s="203"/>
      <c r="PD10" s="203"/>
      <c r="PE10" s="203"/>
      <c r="PF10" s="203"/>
      <c r="PG10" s="203"/>
      <c r="PH10" s="203"/>
      <c r="PI10" s="203"/>
      <c r="PJ10" s="203"/>
      <c r="PK10" s="203"/>
      <c r="PL10" s="203"/>
      <c r="PM10" s="203"/>
      <c r="PN10" s="203"/>
      <c r="PO10" s="203"/>
      <c r="PP10" s="203"/>
      <c r="PQ10" s="203"/>
      <c r="PR10" s="203"/>
      <c r="PS10" s="203"/>
      <c r="PT10" s="203"/>
      <c r="PU10" s="203"/>
      <c r="PV10" s="203"/>
      <c r="PW10" s="203"/>
      <c r="PX10" s="203"/>
      <c r="PY10" s="203"/>
      <c r="PZ10" s="203"/>
      <c r="QA10" s="203"/>
      <c r="QB10" s="203"/>
      <c r="QC10" s="203"/>
      <c r="QD10" s="203"/>
      <c r="QE10" s="203"/>
      <c r="QF10" s="203"/>
      <c r="QG10" s="203"/>
      <c r="QH10" s="203"/>
      <c r="QI10" s="203"/>
      <c r="QJ10" s="203"/>
      <c r="QK10" s="203"/>
      <c r="QL10" s="203"/>
      <c r="QM10" s="203"/>
      <c r="QN10" s="203"/>
      <c r="QO10" s="203"/>
      <c r="QP10" s="203"/>
      <c r="QQ10" s="203"/>
      <c r="QR10" s="203"/>
      <c r="QS10" s="203"/>
      <c r="QT10" s="203"/>
      <c r="QU10" s="203"/>
      <c r="QV10" s="203"/>
      <c r="QW10" s="203"/>
      <c r="QX10" s="203"/>
      <c r="QY10" s="203"/>
      <c r="QZ10" s="203"/>
      <c r="RA10" s="203"/>
      <c r="RB10" s="203"/>
      <c r="RC10" s="203"/>
      <c r="RD10" s="203"/>
      <c r="RE10" s="203"/>
      <c r="RF10" s="203"/>
      <c r="RG10" s="203"/>
      <c r="RH10" s="203"/>
      <c r="RI10" s="203"/>
      <c r="RJ10" s="203"/>
      <c r="RK10" s="203"/>
      <c r="RL10" s="203"/>
      <c r="RM10" s="203"/>
      <c r="RN10" s="203"/>
      <c r="RO10" s="203"/>
      <c r="RP10" s="203"/>
      <c r="RQ10" s="203"/>
      <c r="RR10" s="203"/>
      <c r="RS10" s="203"/>
      <c r="RT10" s="203"/>
      <c r="RU10" s="203"/>
      <c r="RV10" s="203"/>
      <c r="RW10" s="203"/>
      <c r="RX10" s="203"/>
      <c r="RY10" s="203"/>
      <c r="RZ10" s="203"/>
      <c r="SA10" s="203"/>
      <c r="SB10" s="203"/>
      <c r="SC10" s="203"/>
      <c r="SD10" s="203"/>
      <c r="SE10" s="203"/>
      <c r="SF10" s="203"/>
      <c r="SG10" s="203"/>
      <c r="SH10" s="203"/>
      <c r="SI10" s="203"/>
      <c r="SJ10" s="203"/>
      <c r="SK10" s="203"/>
      <c r="SL10" s="203"/>
      <c r="SM10" s="203"/>
      <c r="SN10" s="203"/>
      <c r="SO10" s="203"/>
      <c r="SP10" s="203"/>
      <c r="SQ10" s="203"/>
      <c r="SR10" s="203"/>
      <c r="SS10" s="203"/>
      <c r="ST10" s="203"/>
      <c r="SU10" s="203"/>
      <c r="SV10" s="203"/>
      <c r="SW10" s="203"/>
      <c r="SX10" s="203"/>
      <c r="SY10" s="203"/>
      <c r="SZ10" s="203"/>
      <c r="TA10" s="203"/>
      <c r="TB10" s="203"/>
      <c r="TC10" s="203"/>
      <c r="TD10" s="203"/>
      <c r="TE10" s="203"/>
      <c r="TF10" s="203"/>
      <c r="TG10" s="203"/>
      <c r="TH10" s="203"/>
      <c r="TI10" s="203"/>
      <c r="TJ10" s="203"/>
      <c r="TK10" s="203"/>
      <c r="TL10" s="203"/>
      <c r="TM10" s="203"/>
      <c r="TN10" s="203"/>
      <c r="TO10" s="203"/>
      <c r="TP10" s="203"/>
      <c r="TQ10" s="203"/>
      <c r="TR10" s="203"/>
      <c r="TS10" s="203"/>
      <c r="TT10" s="203"/>
      <c r="TU10" s="203"/>
      <c r="TV10" s="203"/>
      <c r="TW10" s="203"/>
      <c r="TX10" s="203"/>
      <c r="TY10" s="203"/>
      <c r="TZ10" s="203"/>
      <c r="UA10" s="203"/>
      <c r="UB10" s="203"/>
      <c r="UC10" s="203"/>
      <c r="UD10" s="203"/>
      <c r="UE10" s="203"/>
      <c r="UF10" s="203"/>
      <c r="UG10" s="203"/>
      <c r="UH10" s="203"/>
      <c r="UI10" s="203"/>
      <c r="UJ10" s="203"/>
      <c r="UK10" s="203"/>
      <c r="UL10" s="203"/>
      <c r="UM10" s="203"/>
      <c r="UN10" s="203"/>
      <c r="UO10" s="203"/>
      <c r="UP10" s="203"/>
      <c r="UQ10" s="203"/>
      <c r="UR10" s="203"/>
      <c r="US10" s="203"/>
      <c r="UT10" s="203"/>
      <c r="UU10" s="203"/>
      <c r="UV10" s="203"/>
      <c r="UW10" s="203"/>
      <c r="UX10" s="203"/>
      <c r="UY10" s="203"/>
      <c r="UZ10" s="203"/>
      <c r="VA10" s="203"/>
      <c r="VB10" s="203"/>
      <c r="VC10" s="203"/>
      <c r="VD10" s="203"/>
      <c r="VE10" s="203"/>
      <c r="VF10" s="203"/>
      <c r="VG10" s="203"/>
      <c r="VH10" s="203"/>
      <c r="VI10" s="203"/>
      <c r="VJ10" s="203"/>
      <c r="VK10" s="203"/>
      <c r="VL10" s="203"/>
      <c r="VM10" s="203"/>
      <c r="VN10" s="203"/>
      <c r="VO10" s="203"/>
      <c r="VP10" s="203"/>
      <c r="VQ10" s="203"/>
      <c r="VR10" s="203"/>
      <c r="VS10" s="203"/>
      <c r="VT10" s="203"/>
      <c r="VU10" s="203"/>
      <c r="VV10" s="203"/>
      <c r="VW10" s="203"/>
      <c r="VX10" s="203"/>
      <c r="VY10" s="203"/>
      <c r="VZ10" s="203"/>
      <c r="WA10" s="203"/>
      <c r="WB10" s="203"/>
      <c r="WC10" s="203"/>
      <c r="WD10" s="203"/>
      <c r="WE10" s="203"/>
      <c r="WF10" s="203"/>
      <c r="WG10" s="203"/>
      <c r="WH10" s="203"/>
      <c r="WI10" s="203"/>
      <c r="WJ10" s="203"/>
      <c r="WK10" s="203"/>
      <c r="WL10" s="203"/>
      <c r="WM10" s="203"/>
      <c r="WN10" s="203"/>
      <c r="WO10" s="203"/>
      <c r="WP10" s="203"/>
      <c r="WQ10" s="203"/>
      <c r="WR10" s="203"/>
      <c r="WS10" s="203"/>
      <c r="WT10" s="203"/>
      <c r="WU10" s="203"/>
      <c r="WV10" s="203"/>
      <c r="WW10" s="203"/>
      <c r="WX10" s="203"/>
      <c r="WY10" s="203"/>
      <c r="WZ10" s="203"/>
      <c r="XA10" s="203"/>
      <c r="XB10" s="203"/>
      <c r="XC10" s="203"/>
      <c r="XD10" s="203"/>
      <c r="XE10" s="203"/>
      <c r="XF10" s="203"/>
      <c r="XG10" s="203"/>
      <c r="XH10" s="203"/>
      <c r="XI10" s="203"/>
      <c r="XJ10" s="203"/>
      <c r="XK10" s="203"/>
      <c r="XL10" s="203"/>
      <c r="XM10" s="203"/>
      <c r="XN10" s="203"/>
      <c r="XO10" s="203"/>
      <c r="XP10" s="203"/>
      <c r="XQ10" s="203"/>
      <c r="XR10" s="203"/>
      <c r="XS10" s="203"/>
      <c r="XT10" s="203"/>
      <c r="XU10" s="203"/>
      <c r="XV10" s="203"/>
      <c r="XW10" s="203"/>
      <c r="XX10" s="203"/>
      <c r="XY10" s="203"/>
      <c r="XZ10" s="203"/>
      <c r="YA10" s="203"/>
      <c r="YB10" s="203"/>
      <c r="YC10" s="203"/>
      <c r="YD10" s="203"/>
      <c r="YE10" s="203"/>
      <c r="YF10" s="203"/>
      <c r="YG10" s="203"/>
      <c r="YH10" s="203"/>
      <c r="YI10" s="203"/>
      <c r="YJ10" s="203"/>
      <c r="YK10" s="203"/>
      <c r="YL10" s="203"/>
      <c r="YM10" s="203"/>
      <c r="YN10" s="203"/>
      <c r="YO10" s="203"/>
      <c r="YP10" s="203"/>
      <c r="YQ10" s="203"/>
      <c r="YR10" s="203"/>
      <c r="YS10" s="203"/>
      <c r="YT10" s="203"/>
      <c r="YU10" s="203"/>
      <c r="YV10" s="203"/>
      <c r="YW10" s="203"/>
      <c r="YX10" s="203"/>
      <c r="YY10" s="203"/>
      <c r="YZ10" s="203"/>
      <c r="ZA10" s="203"/>
      <c r="ZB10" s="203"/>
      <c r="ZC10" s="203"/>
      <c r="ZD10" s="203"/>
      <c r="ZE10" s="203"/>
      <c r="ZF10" s="203"/>
      <c r="ZG10" s="203"/>
      <c r="ZH10" s="203"/>
      <c r="ZI10" s="203"/>
      <c r="ZJ10" s="203"/>
      <c r="ZK10" s="203"/>
      <c r="ZL10" s="203"/>
      <c r="ZM10" s="203"/>
      <c r="ZN10" s="203"/>
      <c r="ZO10" s="203"/>
      <c r="ZP10" s="203"/>
      <c r="ZQ10" s="203"/>
      <c r="ZR10" s="203"/>
      <c r="ZS10" s="203"/>
      <c r="ZT10" s="203"/>
      <c r="ZU10" s="203"/>
      <c r="ZV10" s="203"/>
      <c r="ZW10" s="203"/>
      <c r="ZX10" s="203"/>
      <c r="ZY10" s="203"/>
      <c r="ZZ10" s="203"/>
      <c r="AAA10" s="203"/>
      <c r="AAB10" s="203"/>
      <c r="AAC10" s="203"/>
      <c r="AAD10" s="203"/>
      <c r="AAE10" s="203"/>
      <c r="AAF10" s="203"/>
      <c r="AAG10" s="203"/>
      <c r="AAH10" s="203"/>
      <c r="AAI10" s="203"/>
      <c r="AAJ10" s="203"/>
      <c r="AAK10" s="203"/>
      <c r="AAL10" s="203"/>
      <c r="AAM10" s="203"/>
      <c r="AAN10" s="203"/>
      <c r="AAO10" s="203"/>
      <c r="AAP10" s="203"/>
      <c r="AAQ10" s="203"/>
      <c r="AAR10" s="203"/>
      <c r="AAS10" s="203"/>
      <c r="AAT10" s="203"/>
      <c r="AAU10" s="203"/>
      <c r="AAV10" s="203"/>
      <c r="AAW10" s="203"/>
      <c r="AAX10" s="203"/>
      <c r="AAY10" s="203"/>
      <c r="AAZ10" s="203"/>
      <c r="ABA10" s="203"/>
      <c r="ABB10" s="203"/>
      <c r="ABC10" s="203"/>
      <c r="ABD10" s="203"/>
      <c r="ABE10" s="203"/>
      <c r="ABF10" s="203"/>
      <c r="ABG10" s="203"/>
      <c r="ABH10" s="203"/>
      <c r="ABI10" s="203"/>
      <c r="ABJ10" s="203"/>
      <c r="ABK10" s="203"/>
      <c r="ABL10" s="203"/>
      <c r="ABM10" s="203"/>
      <c r="ABN10" s="203"/>
      <c r="ABO10" s="203"/>
      <c r="ABP10" s="203"/>
      <c r="ABQ10" s="203"/>
      <c r="ABR10" s="203"/>
      <c r="ABS10" s="203"/>
      <c r="ABT10" s="203"/>
      <c r="ABU10" s="203"/>
      <c r="ABV10" s="203"/>
      <c r="ABW10" s="203"/>
      <c r="ABX10" s="203"/>
      <c r="ABY10" s="203"/>
      <c r="ABZ10" s="203"/>
      <c r="ACA10" s="203"/>
      <c r="ACB10" s="203"/>
      <c r="ACC10" s="203"/>
      <c r="ACD10" s="203"/>
      <c r="ACE10" s="203"/>
      <c r="ACF10" s="203"/>
      <c r="ACG10" s="203"/>
      <c r="ACH10" s="203"/>
      <c r="ACI10" s="203"/>
      <c r="ACJ10" s="203"/>
      <c r="ACK10" s="203"/>
      <c r="ACL10" s="203"/>
      <c r="ACM10" s="203"/>
      <c r="ACN10" s="203"/>
      <c r="ACO10" s="203"/>
      <c r="ACP10" s="203"/>
      <c r="ACQ10" s="203"/>
      <c r="ACR10" s="203"/>
      <c r="ACS10" s="203"/>
      <c r="ACT10" s="203"/>
      <c r="ACU10" s="203"/>
      <c r="ACV10" s="203"/>
      <c r="ACW10" s="203"/>
      <c r="ACX10" s="203"/>
      <c r="ACY10" s="203"/>
      <c r="ACZ10" s="203"/>
      <c r="ADA10" s="203"/>
      <c r="ADB10" s="203"/>
      <c r="ADC10" s="203"/>
      <c r="ADD10" s="203"/>
      <c r="ADE10" s="203"/>
      <c r="ADF10" s="203"/>
      <c r="ADG10" s="203"/>
      <c r="ADH10" s="203"/>
      <c r="ADI10" s="203"/>
      <c r="ADJ10" s="203"/>
      <c r="ADK10" s="203"/>
      <c r="ADL10" s="203"/>
      <c r="ADM10" s="203"/>
      <c r="ADN10" s="203"/>
      <c r="ADO10" s="203"/>
      <c r="ADP10" s="203"/>
      <c r="ADQ10" s="203"/>
      <c r="ADR10" s="203"/>
      <c r="ADS10" s="203"/>
      <c r="ADT10" s="203"/>
    </row>
    <row r="11" spans="1:800" s="198" customFormat="1" ht="15.65" customHeight="1" x14ac:dyDescent="0.3">
      <c r="B11" s="662" t="s">
        <v>329</v>
      </c>
      <c r="C11" s="662"/>
      <c r="D11" s="662"/>
      <c r="E11" s="662"/>
      <c r="F11" s="204"/>
      <c r="G11" s="200" t="s">
        <v>178</v>
      </c>
      <c r="H11" s="205">
        <f t="shared" ref="H11:M11" si="0">IFERROR(H10*$E$7,"")</f>
        <v>0</v>
      </c>
      <c r="I11" s="205">
        <f t="shared" si="0"/>
        <v>0</v>
      </c>
      <c r="J11" s="205">
        <f t="shared" si="0"/>
        <v>0</v>
      </c>
      <c r="K11" s="205">
        <f t="shared" si="0"/>
        <v>0</v>
      </c>
      <c r="L11" s="205">
        <f t="shared" si="0"/>
        <v>0</v>
      </c>
      <c r="M11" s="205">
        <f t="shared" si="0"/>
        <v>0</v>
      </c>
      <c r="N11" s="205">
        <f t="shared" ref="N11:Q11" si="1">IFERROR(N10*$E$7,"")</f>
        <v>0</v>
      </c>
      <c r="O11" s="205">
        <f t="shared" si="1"/>
        <v>0</v>
      </c>
      <c r="P11" s="205">
        <f t="shared" si="1"/>
        <v>0</v>
      </c>
      <c r="Q11" s="205">
        <f t="shared" si="1"/>
        <v>0</v>
      </c>
      <c r="R11" s="206"/>
      <c r="S11" s="203"/>
      <c r="T11" s="203"/>
      <c r="U11" s="203"/>
      <c r="V11" s="203"/>
      <c r="W11" s="203"/>
      <c r="X11" s="203"/>
      <c r="Y11" s="203"/>
      <c r="Z11" s="203"/>
      <c r="AA11" s="203"/>
      <c r="AB11" s="203"/>
      <c r="AC11" s="203"/>
      <c r="AD11" s="203"/>
      <c r="AE11" s="203"/>
      <c r="AF11" s="203"/>
      <c r="AG11" s="203"/>
      <c r="AH11" s="203"/>
      <c r="AI11" s="203"/>
      <c r="AJ11" s="203"/>
      <c r="AK11" s="203"/>
      <c r="AL11" s="203"/>
      <c r="AM11" s="203"/>
      <c r="AN11" s="203"/>
      <c r="AO11" s="203"/>
      <c r="AP11" s="203"/>
      <c r="AQ11" s="203"/>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03"/>
      <c r="BZ11" s="203"/>
      <c r="CA11" s="203"/>
      <c r="CB11" s="203"/>
      <c r="CC11" s="203"/>
      <c r="CD11" s="203"/>
      <c r="CE11" s="203"/>
      <c r="CF11" s="203"/>
      <c r="CG11" s="203"/>
      <c r="CH11" s="203"/>
      <c r="CI11" s="203"/>
      <c r="CJ11" s="203"/>
      <c r="CK11" s="203"/>
      <c r="CL11" s="203"/>
      <c r="CM11" s="203"/>
      <c r="CN11" s="203"/>
      <c r="CO11" s="203"/>
      <c r="CP11" s="203"/>
      <c r="CQ11" s="203"/>
      <c r="CR11" s="203"/>
      <c r="CS11" s="203"/>
      <c r="CT11" s="203"/>
      <c r="CU11" s="203"/>
      <c r="CV11" s="203"/>
      <c r="CW11" s="203"/>
      <c r="CX11" s="203"/>
      <c r="CY11" s="203"/>
      <c r="CZ11" s="203"/>
      <c r="DA11" s="203"/>
      <c r="DB11" s="203"/>
      <c r="DC11" s="203"/>
      <c r="DD11" s="203"/>
      <c r="DE11" s="203"/>
      <c r="DF11" s="203"/>
      <c r="DG11" s="203"/>
      <c r="DH11" s="203"/>
      <c r="DI11" s="203"/>
      <c r="DJ11" s="203"/>
      <c r="DK11" s="203"/>
      <c r="DL11" s="203"/>
      <c r="DM11" s="203"/>
      <c r="DN11" s="203"/>
      <c r="DO11" s="203"/>
      <c r="DP11" s="203"/>
      <c r="DQ11" s="203"/>
      <c r="DR11" s="203"/>
      <c r="DS11" s="203"/>
      <c r="DT11" s="203"/>
      <c r="DU11" s="203"/>
      <c r="DV11" s="203"/>
      <c r="DW11" s="203"/>
      <c r="DX11" s="203"/>
      <c r="DY11" s="203"/>
      <c r="DZ11" s="203"/>
      <c r="EA11" s="203"/>
      <c r="EB11" s="203"/>
      <c r="EC11" s="203"/>
      <c r="ED11" s="203"/>
      <c r="EE11" s="203"/>
      <c r="EF11" s="203"/>
      <c r="EG11" s="203"/>
      <c r="EH11" s="203"/>
      <c r="EI11" s="203"/>
      <c r="EJ11" s="203"/>
      <c r="EK11" s="203"/>
      <c r="EL11" s="203"/>
      <c r="EM11" s="203"/>
      <c r="EN11" s="203"/>
      <c r="EO11" s="203"/>
      <c r="EP11" s="203"/>
      <c r="EQ11" s="203"/>
      <c r="ER11" s="203"/>
      <c r="ES11" s="203"/>
      <c r="ET11" s="203"/>
      <c r="EU11" s="203"/>
      <c r="EV11" s="203"/>
      <c r="EW11" s="203"/>
      <c r="EX11" s="203"/>
      <c r="EY11" s="203"/>
      <c r="EZ11" s="203"/>
      <c r="FA11" s="203"/>
      <c r="FB11" s="203"/>
      <c r="FC11" s="203"/>
      <c r="FD11" s="203"/>
      <c r="FE11" s="203"/>
      <c r="FF11" s="203"/>
      <c r="FG11" s="203"/>
      <c r="FH11" s="203"/>
      <c r="FI11" s="203"/>
      <c r="FJ11" s="203"/>
      <c r="FK11" s="203"/>
      <c r="FL11" s="203"/>
      <c r="FM11" s="203"/>
      <c r="FN11" s="203"/>
      <c r="FO11" s="203"/>
      <c r="FP11" s="203"/>
      <c r="FQ11" s="203"/>
      <c r="FR11" s="203"/>
      <c r="FS11" s="203"/>
      <c r="FT11" s="203"/>
      <c r="FU11" s="203"/>
      <c r="FV11" s="203"/>
      <c r="FW11" s="203"/>
      <c r="FX11" s="203"/>
      <c r="FY11" s="203"/>
      <c r="FZ11" s="203"/>
      <c r="GA11" s="203"/>
      <c r="GB11" s="203"/>
      <c r="GC11" s="203"/>
      <c r="GD11" s="203"/>
      <c r="GE11" s="203"/>
      <c r="GF11" s="203"/>
      <c r="GG11" s="203"/>
      <c r="GH11" s="203"/>
      <c r="GI11" s="203"/>
      <c r="GJ11" s="203"/>
      <c r="GK11" s="203"/>
      <c r="GL11" s="203"/>
      <c r="GM11" s="203"/>
      <c r="GN11" s="203"/>
      <c r="GO11" s="203"/>
      <c r="GP11" s="203"/>
      <c r="GQ11" s="203"/>
      <c r="GR11" s="203"/>
      <c r="GS11" s="203"/>
      <c r="GT11" s="203"/>
      <c r="GU11" s="203"/>
      <c r="GV11" s="203"/>
      <c r="GW11" s="203"/>
      <c r="GX11" s="203"/>
      <c r="GY11" s="203"/>
      <c r="GZ11" s="203"/>
      <c r="HA11" s="203"/>
      <c r="HB11" s="203"/>
      <c r="HC11" s="203"/>
      <c r="HD11" s="203"/>
      <c r="HE11" s="203"/>
      <c r="HF11" s="203"/>
      <c r="HG11" s="203"/>
      <c r="HH11" s="203"/>
      <c r="HI11" s="203"/>
      <c r="HJ11" s="203"/>
      <c r="HK11" s="203"/>
      <c r="HL11" s="203"/>
      <c r="HM11" s="203"/>
      <c r="HN11" s="203"/>
      <c r="HO11" s="203"/>
      <c r="HP11" s="203"/>
      <c r="HQ11" s="203"/>
      <c r="HR11" s="203"/>
      <c r="HS11" s="203"/>
      <c r="HT11" s="203"/>
      <c r="HU11" s="203"/>
      <c r="HV11" s="203"/>
      <c r="HW11" s="203"/>
      <c r="HX11" s="203"/>
      <c r="HY11" s="203"/>
      <c r="HZ11" s="203"/>
      <c r="IA11" s="203"/>
      <c r="IB11" s="203"/>
      <c r="IC11" s="203"/>
      <c r="ID11" s="203"/>
      <c r="IE11" s="203"/>
      <c r="IF11" s="203"/>
      <c r="IG11" s="203"/>
      <c r="IH11" s="203"/>
      <c r="II11" s="203"/>
      <c r="IJ11" s="203"/>
      <c r="IK11" s="203"/>
      <c r="IL11" s="203"/>
      <c r="IM11" s="203"/>
      <c r="IN11" s="203"/>
      <c r="IO11" s="203"/>
      <c r="IP11" s="203"/>
      <c r="IQ11" s="203"/>
      <c r="IR11" s="203"/>
      <c r="IS11" s="203"/>
      <c r="IT11" s="203"/>
      <c r="IU11" s="203"/>
      <c r="IV11" s="203"/>
      <c r="IW11" s="203"/>
      <c r="IX11" s="203"/>
      <c r="IY11" s="203"/>
      <c r="IZ11" s="203"/>
      <c r="JA11" s="203"/>
      <c r="JB11" s="203"/>
      <c r="JC11" s="203"/>
      <c r="JD11" s="203"/>
      <c r="JE11" s="203"/>
      <c r="JF11" s="203"/>
      <c r="JG11" s="203"/>
      <c r="JH11" s="203"/>
      <c r="JI11" s="203"/>
      <c r="JJ11" s="203"/>
      <c r="JK11" s="203"/>
      <c r="JL11" s="203"/>
      <c r="JM11" s="203"/>
      <c r="JN11" s="203"/>
      <c r="JO11" s="203"/>
      <c r="JP11" s="203"/>
      <c r="JQ11" s="203"/>
      <c r="JR11" s="203"/>
      <c r="JS11" s="203"/>
      <c r="JT11" s="203"/>
      <c r="JU11" s="203"/>
      <c r="JV11" s="203"/>
      <c r="JW11" s="203"/>
      <c r="JX11" s="203"/>
      <c r="JY11" s="203"/>
      <c r="JZ11" s="203"/>
      <c r="KA11" s="203"/>
      <c r="KB11" s="203"/>
      <c r="KC11" s="203"/>
      <c r="KD11" s="203"/>
      <c r="KE11" s="203"/>
      <c r="KF11" s="203"/>
      <c r="KG11" s="203"/>
      <c r="KH11" s="203"/>
      <c r="KI11" s="203"/>
      <c r="KJ11" s="203"/>
      <c r="KK11" s="203"/>
      <c r="KL11" s="203"/>
      <c r="KM11" s="203"/>
      <c r="KN11" s="203"/>
      <c r="KO11" s="203"/>
      <c r="KP11" s="203"/>
      <c r="KQ11" s="203"/>
      <c r="KR11" s="203"/>
      <c r="KS11" s="203"/>
      <c r="KT11" s="203"/>
      <c r="KU11" s="203"/>
      <c r="KV11" s="203"/>
      <c r="KW11" s="203"/>
      <c r="KX11" s="203"/>
      <c r="KY11" s="203"/>
      <c r="KZ11" s="203"/>
      <c r="LA11" s="203"/>
      <c r="LB11" s="203"/>
      <c r="LC11" s="203"/>
      <c r="LD11" s="203"/>
      <c r="LE11" s="203"/>
      <c r="LF11" s="203"/>
      <c r="LG11" s="203"/>
      <c r="LH11" s="203"/>
      <c r="LI11" s="203"/>
      <c r="LJ11" s="203"/>
      <c r="LK11" s="203"/>
      <c r="LL11" s="203"/>
      <c r="LM11" s="203"/>
      <c r="LN11" s="203"/>
      <c r="LO11" s="203"/>
      <c r="LP11" s="203"/>
      <c r="LQ11" s="203"/>
      <c r="LR11" s="203"/>
      <c r="LS11" s="203"/>
      <c r="LT11" s="203"/>
      <c r="LU11" s="203"/>
      <c r="LV11" s="203"/>
      <c r="LW11" s="203"/>
      <c r="LX11" s="203"/>
      <c r="LY11" s="203"/>
      <c r="LZ11" s="203"/>
      <c r="MA11" s="203"/>
      <c r="MB11" s="203"/>
      <c r="MC11" s="203"/>
      <c r="MD11" s="203"/>
      <c r="ME11" s="203"/>
      <c r="MF11" s="203"/>
      <c r="MG11" s="203"/>
      <c r="MH11" s="203"/>
      <c r="MI11" s="203"/>
      <c r="MJ11" s="203"/>
      <c r="MK11" s="203"/>
      <c r="ML11" s="203"/>
      <c r="MM11" s="203"/>
      <c r="MN11" s="203"/>
      <c r="MO11" s="203"/>
      <c r="MP11" s="203"/>
      <c r="MQ11" s="203"/>
      <c r="MR11" s="203"/>
      <c r="MS11" s="203"/>
      <c r="MT11" s="203"/>
      <c r="MU11" s="203"/>
      <c r="MV11" s="203"/>
      <c r="MW11" s="203"/>
      <c r="MX11" s="203"/>
      <c r="MY11" s="203"/>
      <c r="MZ11" s="203"/>
      <c r="NA11" s="203"/>
      <c r="NB11" s="203"/>
      <c r="NC11" s="203"/>
      <c r="ND11" s="203"/>
      <c r="NE11" s="203"/>
      <c r="NF11" s="203"/>
      <c r="NG11" s="203"/>
      <c r="NH11" s="203"/>
      <c r="NI11" s="203"/>
      <c r="NJ11" s="203"/>
      <c r="NK11" s="203"/>
      <c r="NL11" s="203"/>
      <c r="NM11" s="203"/>
      <c r="NN11" s="203"/>
      <c r="NO11" s="203"/>
      <c r="NP11" s="203"/>
      <c r="NQ11" s="203"/>
      <c r="NR11" s="203"/>
      <c r="NS11" s="203"/>
      <c r="NT11" s="203"/>
      <c r="NU11" s="203"/>
      <c r="NV11" s="203"/>
      <c r="NW11" s="203"/>
      <c r="NX11" s="203"/>
      <c r="NY11" s="203"/>
      <c r="NZ11" s="203"/>
      <c r="OA11" s="203"/>
      <c r="OB11" s="203"/>
      <c r="OC11" s="203"/>
      <c r="OD11" s="203"/>
      <c r="OE11" s="203"/>
      <c r="OF11" s="203"/>
      <c r="OG11" s="203"/>
      <c r="OH11" s="203"/>
      <c r="OI11" s="203"/>
      <c r="OJ11" s="203"/>
      <c r="OK11" s="203"/>
      <c r="OL11" s="203"/>
      <c r="OM11" s="203"/>
      <c r="ON11" s="203"/>
      <c r="OO11" s="203"/>
      <c r="OP11" s="203"/>
      <c r="OQ11" s="203"/>
      <c r="OR11" s="203"/>
      <c r="OS11" s="203"/>
      <c r="OT11" s="203"/>
      <c r="OU11" s="203"/>
      <c r="OV11" s="203"/>
      <c r="OW11" s="203"/>
      <c r="OX11" s="203"/>
      <c r="OY11" s="203"/>
      <c r="OZ11" s="203"/>
      <c r="PA11" s="203"/>
      <c r="PB11" s="203"/>
      <c r="PC11" s="203"/>
      <c r="PD11" s="203"/>
      <c r="PE11" s="203"/>
      <c r="PF11" s="203"/>
      <c r="PG11" s="203"/>
      <c r="PH11" s="203"/>
      <c r="PI11" s="203"/>
      <c r="PJ11" s="203"/>
      <c r="PK11" s="203"/>
      <c r="PL11" s="203"/>
      <c r="PM11" s="203"/>
      <c r="PN11" s="203"/>
      <c r="PO11" s="203"/>
      <c r="PP11" s="203"/>
      <c r="PQ11" s="203"/>
      <c r="PR11" s="203"/>
      <c r="PS11" s="203"/>
      <c r="PT11" s="203"/>
      <c r="PU11" s="203"/>
      <c r="PV11" s="203"/>
      <c r="PW11" s="203"/>
      <c r="PX11" s="203"/>
      <c r="PY11" s="203"/>
      <c r="PZ11" s="203"/>
      <c r="QA11" s="203"/>
      <c r="QB11" s="203"/>
      <c r="QC11" s="203"/>
      <c r="QD11" s="203"/>
      <c r="QE11" s="203"/>
      <c r="QF11" s="203"/>
      <c r="QG11" s="203"/>
      <c r="QH11" s="203"/>
      <c r="QI11" s="203"/>
      <c r="QJ11" s="203"/>
      <c r="QK11" s="203"/>
      <c r="QL11" s="203"/>
      <c r="QM11" s="203"/>
      <c r="QN11" s="203"/>
      <c r="QO11" s="203"/>
      <c r="QP11" s="203"/>
      <c r="QQ11" s="203"/>
      <c r="QR11" s="203"/>
      <c r="QS11" s="203"/>
      <c r="QT11" s="203"/>
      <c r="QU11" s="203"/>
      <c r="QV11" s="203"/>
      <c r="QW11" s="203"/>
      <c r="QX11" s="203"/>
      <c r="QY11" s="203"/>
      <c r="QZ11" s="203"/>
      <c r="RA11" s="203"/>
      <c r="RB11" s="203"/>
      <c r="RC11" s="203"/>
      <c r="RD11" s="203"/>
      <c r="RE11" s="203"/>
      <c r="RF11" s="203"/>
      <c r="RG11" s="203"/>
      <c r="RH11" s="203"/>
      <c r="RI11" s="203"/>
      <c r="RJ11" s="203"/>
      <c r="RK11" s="203"/>
      <c r="RL11" s="203"/>
      <c r="RM11" s="203"/>
      <c r="RN11" s="203"/>
      <c r="RO11" s="203"/>
      <c r="RP11" s="203"/>
      <c r="RQ11" s="203"/>
      <c r="RR11" s="203"/>
      <c r="RS11" s="203"/>
      <c r="RT11" s="203"/>
      <c r="RU11" s="203"/>
      <c r="RV11" s="203"/>
      <c r="RW11" s="203"/>
      <c r="RX11" s="203"/>
      <c r="RY11" s="203"/>
      <c r="RZ11" s="203"/>
      <c r="SA11" s="203"/>
      <c r="SB11" s="203"/>
      <c r="SC11" s="203"/>
      <c r="SD11" s="203"/>
      <c r="SE11" s="203"/>
      <c r="SF11" s="203"/>
      <c r="SG11" s="203"/>
      <c r="SH11" s="203"/>
      <c r="SI11" s="203"/>
      <c r="SJ11" s="203"/>
      <c r="SK11" s="203"/>
      <c r="SL11" s="203"/>
      <c r="SM11" s="203"/>
      <c r="SN11" s="203"/>
      <c r="SO11" s="203"/>
      <c r="SP11" s="203"/>
      <c r="SQ11" s="203"/>
      <c r="SR11" s="203"/>
      <c r="SS11" s="203"/>
      <c r="ST11" s="203"/>
      <c r="SU11" s="203"/>
      <c r="SV11" s="203"/>
      <c r="SW11" s="203"/>
      <c r="SX11" s="203"/>
      <c r="SY11" s="203"/>
      <c r="SZ11" s="203"/>
      <c r="TA11" s="203"/>
      <c r="TB11" s="203"/>
      <c r="TC11" s="203"/>
      <c r="TD11" s="203"/>
      <c r="TE11" s="203"/>
      <c r="TF11" s="203"/>
      <c r="TG11" s="203"/>
      <c r="TH11" s="203"/>
      <c r="TI11" s="203"/>
      <c r="TJ11" s="203"/>
      <c r="TK11" s="203"/>
      <c r="TL11" s="203"/>
      <c r="TM11" s="203"/>
      <c r="TN11" s="203"/>
      <c r="TO11" s="203"/>
      <c r="TP11" s="203"/>
      <c r="TQ11" s="203"/>
      <c r="TR11" s="203"/>
      <c r="TS11" s="203"/>
      <c r="TT11" s="203"/>
      <c r="TU11" s="203"/>
      <c r="TV11" s="203"/>
      <c r="TW11" s="203"/>
      <c r="TX11" s="203"/>
      <c r="TY11" s="203"/>
      <c r="TZ11" s="203"/>
      <c r="UA11" s="203"/>
      <c r="UB11" s="203"/>
      <c r="UC11" s="203"/>
      <c r="UD11" s="203"/>
      <c r="UE11" s="203"/>
      <c r="UF11" s="203"/>
      <c r="UG11" s="203"/>
      <c r="UH11" s="203"/>
      <c r="UI11" s="203"/>
      <c r="UJ11" s="203"/>
      <c r="UK11" s="203"/>
      <c r="UL11" s="203"/>
      <c r="UM11" s="203"/>
      <c r="UN11" s="203"/>
      <c r="UO11" s="203"/>
      <c r="UP11" s="203"/>
      <c r="UQ11" s="203"/>
      <c r="UR11" s="203"/>
      <c r="US11" s="203"/>
      <c r="UT11" s="203"/>
      <c r="UU11" s="203"/>
      <c r="UV11" s="203"/>
      <c r="UW11" s="203"/>
      <c r="UX11" s="203"/>
      <c r="UY11" s="203"/>
      <c r="UZ11" s="203"/>
      <c r="VA11" s="203"/>
      <c r="VB11" s="203"/>
      <c r="VC11" s="203"/>
      <c r="VD11" s="203"/>
      <c r="VE11" s="203"/>
      <c r="VF11" s="203"/>
      <c r="VG11" s="203"/>
      <c r="VH11" s="203"/>
      <c r="VI11" s="203"/>
      <c r="VJ11" s="203"/>
      <c r="VK11" s="203"/>
      <c r="VL11" s="203"/>
      <c r="VM11" s="203"/>
      <c r="VN11" s="203"/>
      <c r="VO11" s="203"/>
      <c r="VP11" s="203"/>
      <c r="VQ11" s="203"/>
      <c r="VR11" s="203"/>
      <c r="VS11" s="203"/>
      <c r="VT11" s="203"/>
      <c r="VU11" s="203"/>
      <c r="VV11" s="203"/>
      <c r="VW11" s="203"/>
      <c r="VX11" s="203"/>
      <c r="VY11" s="203"/>
      <c r="VZ11" s="203"/>
      <c r="WA11" s="203"/>
      <c r="WB11" s="203"/>
      <c r="WC11" s="203"/>
      <c r="WD11" s="203"/>
      <c r="WE11" s="203"/>
      <c r="WF11" s="203"/>
      <c r="WG11" s="203"/>
      <c r="WH11" s="203"/>
      <c r="WI11" s="203"/>
      <c r="WJ11" s="203"/>
      <c r="WK11" s="203"/>
      <c r="WL11" s="203"/>
      <c r="WM11" s="203"/>
      <c r="WN11" s="203"/>
      <c r="WO11" s="203"/>
      <c r="WP11" s="203"/>
      <c r="WQ11" s="203"/>
      <c r="WR11" s="203"/>
      <c r="WS11" s="203"/>
      <c r="WT11" s="203"/>
      <c r="WU11" s="203"/>
      <c r="WV11" s="203"/>
      <c r="WW11" s="203"/>
      <c r="WX11" s="203"/>
      <c r="WY11" s="203"/>
      <c r="WZ11" s="203"/>
      <c r="XA11" s="203"/>
      <c r="XB11" s="203"/>
      <c r="XC11" s="203"/>
      <c r="XD11" s="203"/>
      <c r="XE11" s="203"/>
      <c r="XF11" s="203"/>
      <c r="XG11" s="203"/>
      <c r="XH11" s="203"/>
      <c r="XI11" s="203"/>
      <c r="XJ11" s="203"/>
      <c r="XK11" s="203"/>
      <c r="XL11" s="203"/>
      <c r="XM11" s="203"/>
      <c r="XN11" s="203"/>
      <c r="XO11" s="203"/>
      <c r="XP11" s="203"/>
      <c r="XQ11" s="203"/>
      <c r="XR11" s="203"/>
      <c r="XS11" s="203"/>
      <c r="XT11" s="203"/>
      <c r="XU11" s="203"/>
      <c r="XV11" s="203"/>
      <c r="XW11" s="203"/>
      <c r="XX11" s="203"/>
      <c r="XY11" s="203"/>
      <c r="XZ11" s="203"/>
      <c r="YA11" s="203"/>
      <c r="YB11" s="203"/>
      <c r="YC11" s="203"/>
      <c r="YD11" s="203"/>
      <c r="YE11" s="203"/>
      <c r="YF11" s="203"/>
      <c r="YG11" s="203"/>
      <c r="YH11" s="203"/>
      <c r="YI11" s="203"/>
      <c r="YJ11" s="203"/>
      <c r="YK11" s="203"/>
      <c r="YL11" s="203"/>
      <c r="YM11" s="203"/>
      <c r="YN11" s="203"/>
      <c r="YO11" s="203"/>
      <c r="YP11" s="203"/>
      <c r="YQ11" s="203"/>
      <c r="YR11" s="203"/>
      <c r="YS11" s="203"/>
      <c r="YT11" s="203"/>
      <c r="YU11" s="203"/>
      <c r="YV11" s="203"/>
      <c r="YW11" s="203"/>
      <c r="YX11" s="203"/>
      <c r="YY11" s="203"/>
      <c r="YZ11" s="203"/>
      <c r="ZA11" s="203"/>
      <c r="ZB11" s="203"/>
      <c r="ZC11" s="203"/>
      <c r="ZD11" s="203"/>
      <c r="ZE11" s="203"/>
      <c r="ZF11" s="203"/>
      <c r="ZG11" s="203"/>
      <c r="ZH11" s="203"/>
      <c r="ZI11" s="203"/>
      <c r="ZJ11" s="203"/>
      <c r="ZK11" s="203"/>
      <c r="ZL11" s="203"/>
      <c r="ZM11" s="203"/>
      <c r="ZN11" s="203"/>
      <c r="ZO11" s="203"/>
      <c r="ZP11" s="203"/>
      <c r="ZQ11" s="203"/>
      <c r="ZR11" s="203"/>
      <c r="ZS11" s="203"/>
      <c r="ZT11" s="203"/>
      <c r="ZU11" s="203"/>
      <c r="ZV11" s="203"/>
      <c r="ZW11" s="203"/>
      <c r="ZX11" s="203"/>
      <c r="ZY11" s="203"/>
      <c r="ZZ11" s="203"/>
      <c r="AAA11" s="203"/>
      <c r="AAB11" s="203"/>
      <c r="AAC11" s="203"/>
      <c r="AAD11" s="203"/>
      <c r="AAE11" s="203"/>
      <c r="AAF11" s="203"/>
      <c r="AAG11" s="203"/>
      <c r="AAH11" s="203"/>
      <c r="AAI11" s="203"/>
      <c r="AAJ11" s="203"/>
      <c r="AAK11" s="203"/>
      <c r="AAL11" s="203"/>
      <c r="AAM11" s="203"/>
      <c r="AAN11" s="203"/>
      <c r="AAO11" s="203"/>
      <c r="AAP11" s="203"/>
      <c r="AAQ11" s="203"/>
      <c r="AAR11" s="203"/>
      <c r="AAS11" s="203"/>
      <c r="AAT11" s="203"/>
      <c r="AAU11" s="203"/>
      <c r="AAV11" s="203"/>
      <c r="AAW11" s="203"/>
      <c r="AAX11" s="203"/>
      <c r="AAY11" s="203"/>
      <c r="AAZ11" s="203"/>
      <c r="ABA11" s="203"/>
      <c r="ABB11" s="203"/>
      <c r="ABC11" s="203"/>
      <c r="ABD11" s="203"/>
      <c r="ABE11" s="203"/>
      <c r="ABF11" s="203"/>
      <c r="ABG11" s="203"/>
      <c r="ABH11" s="203"/>
      <c r="ABI11" s="203"/>
      <c r="ABJ11" s="203"/>
      <c r="ABK11" s="203"/>
      <c r="ABL11" s="203"/>
      <c r="ABM11" s="203"/>
      <c r="ABN11" s="203"/>
      <c r="ABO11" s="203"/>
      <c r="ABP11" s="203"/>
      <c r="ABQ11" s="203"/>
      <c r="ABR11" s="203"/>
      <c r="ABS11" s="203"/>
      <c r="ABT11" s="203"/>
      <c r="ABU11" s="203"/>
      <c r="ABV11" s="203"/>
      <c r="ABW11" s="203"/>
      <c r="ABX11" s="203"/>
      <c r="ABY11" s="203"/>
      <c r="ABZ11" s="203"/>
      <c r="ACA11" s="203"/>
      <c r="ACB11" s="203"/>
      <c r="ACC11" s="203"/>
      <c r="ACD11" s="203"/>
      <c r="ACE11" s="203"/>
      <c r="ACF11" s="203"/>
      <c r="ACG11" s="203"/>
      <c r="ACH11" s="203"/>
      <c r="ACI11" s="203"/>
      <c r="ACJ11" s="203"/>
      <c r="ACK11" s="203"/>
      <c r="ACL11" s="203"/>
      <c r="ACM11" s="203"/>
      <c r="ACN11" s="203"/>
      <c r="ACO11" s="203"/>
      <c r="ACP11" s="203"/>
      <c r="ACQ11" s="203"/>
      <c r="ACR11" s="203"/>
      <c r="ACS11" s="203"/>
      <c r="ACT11" s="203"/>
      <c r="ACU11" s="203"/>
      <c r="ACV11" s="203"/>
      <c r="ACW11" s="203"/>
      <c r="ACX11" s="203"/>
      <c r="ACY11" s="203"/>
      <c r="ACZ11" s="203"/>
      <c r="ADA11" s="203"/>
      <c r="ADB11" s="203"/>
      <c r="ADC11" s="203"/>
      <c r="ADD11" s="203"/>
      <c r="ADE11" s="203"/>
      <c r="ADF11" s="203"/>
      <c r="ADG11" s="203"/>
      <c r="ADH11" s="203"/>
      <c r="ADI11" s="203"/>
      <c r="ADJ11" s="203"/>
      <c r="ADK11" s="203"/>
      <c r="ADL11" s="203"/>
      <c r="ADM11" s="203"/>
      <c r="ADN11" s="203"/>
      <c r="ADO11" s="203"/>
      <c r="ADP11" s="203"/>
      <c r="ADQ11" s="203"/>
      <c r="ADR11" s="203"/>
      <c r="ADS11" s="203"/>
      <c r="ADT11" s="203"/>
    </row>
    <row r="12" spans="1:800" s="198" customFormat="1" ht="15.65" customHeight="1" x14ac:dyDescent="0.3">
      <c r="B12" s="665" t="s">
        <v>196</v>
      </c>
      <c r="C12" s="665"/>
      <c r="D12" s="665"/>
      <c r="E12" s="158">
        <f>'Labor Calculator'!E12</f>
        <v>0.11700000000000001</v>
      </c>
      <c r="F12" s="207"/>
      <c r="G12" s="200" t="s">
        <v>180</v>
      </c>
      <c r="H12" s="208">
        <f>'Labor Calculator'!I13</f>
        <v>0</v>
      </c>
      <c r="I12" s="208">
        <f>'Labor Calculator'!J13</f>
        <v>0</v>
      </c>
      <c r="J12" s="208">
        <f>'Labor Calculator'!K13</f>
        <v>0</v>
      </c>
      <c r="K12" s="208">
        <f>'Labor Calculator'!L13</f>
        <v>0</v>
      </c>
      <c r="L12" s="208">
        <f>'Labor Calculator'!M13</f>
        <v>0</v>
      </c>
      <c r="M12" s="208">
        <f>'Labor Calculator'!N13</f>
        <v>0</v>
      </c>
      <c r="N12" s="208">
        <f>'Labor Calculator'!O13</f>
        <v>0</v>
      </c>
      <c r="O12" s="208">
        <f>'Labor Calculator'!P13</f>
        <v>0</v>
      </c>
      <c r="P12" s="208">
        <f>'Labor Calculator'!Q13</f>
        <v>0</v>
      </c>
      <c r="Q12" s="208">
        <f>'Labor Calculator'!R13</f>
        <v>0</v>
      </c>
      <c r="R12" s="206"/>
      <c r="S12" s="203"/>
      <c r="T12" s="203"/>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203"/>
      <c r="AX12" s="203"/>
      <c r="AY12" s="203"/>
      <c r="AZ12" s="203"/>
      <c r="BA12" s="203"/>
      <c r="BB12" s="203"/>
      <c r="BC12" s="203"/>
      <c r="BD12" s="203"/>
      <c r="BE12" s="203"/>
      <c r="BF12" s="203"/>
      <c r="BG12" s="203"/>
      <c r="BH12" s="203"/>
      <c r="BI12" s="203"/>
      <c r="BJ12" s="203"/>
      <c r="BK12" s="203"/>
      <c r="BL12" s="203"/>
      <c r="BM12" s="203"/>
      <c r="BN12" s="203"/>
      <c r="BO12" s="203"/>
      <c r="BP12" s="203"/>
      <c r="BQ12" s="203"/>
      <c r="BR12" s="203"/>
      <c r="BS12" s="203"/>
      <c r="BT12" s="203"/>
      <c r="BU12" s="203"/>
      <c r="BV12" s="203"/>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3"/>
      <c r="EQ12" s="203"/>
      <c r="ER12" s="203"/>
      <c r="ES12" s="203"/>
      <c r="ET12" s="203"/>
      <c r="EU12" s="203"/>
      <c r="EV12" s="203"/>
      <c r="EW12" s="203"/>
      <c r="EX12" s="203"/>
      <c r="EY12" s="203"/>
      <c r="EZ12" s="203"/>
      <c r="FA12" s="203"/>
      <c r="FB12" s="203"/>
      <c r="FC12" s="203"/>
      <c r="FD12" s="203"/>
      <c r="FE12" s="203"/>
      <c r="FF12" s="203"/>
      <c r="FG12" s="203"/>
      <c r="FH12" s="203"/>
      <c r="FI12" s="203"/>
      <c r="FJ12" s="203"/>
      <c r="FK12" s="203"/>
      <c r="FL12" s="203"/>
      <c r="FM12" s="203"/>
      <c r="FN12" s="203"/>
      <c r="FO12" s="203"/>
      <c r="FP12" s="203"/>
      <c r="FQ12" s="203"/>
      <c r="FR12" s="203"/>
      <c r="FS12" s="203"/>
      <c r="FT12" s="203"/>
      <c r="FU12" s="203"/>
      <c r="FV12" s="203"/>
      <c r="FW12" s="203"/>
      <c r="FX12" s="203"/>
      <c r="FY12" s="203"/>
      <c r="FZ12" s="203"/>
      <c r="GA12" s="203"/>
      <c r="GB12" s="203"/>
      <c r="GC12" s="203"/>
      <c r="GD12" s="203"/>
      <c r="GE12" s="203"/>
      <c r="GF12" s="203"/>
      <c r="GG12" s="203"/>
      <c r="GH12" s="203"/>
      <c r="GI12" s="203"/>
      <c r="GJ12" s="203"/>
      <c r="GK12" s="203"/>
      <c r="GL12" s="203"/>
      <c r="GM12" s="203"/>
      <c r="GN12" s="203"/>
      <c r="GO12" s="203"/>
      <c r="GP12" s="203"/>
      <c r="GQ12" s="203"/>
      <c r="GR12" s="203"/>
      <c r="GS12" s="203"/>
      <c r="GT12" s="203"/>
      <c r="GU12" s="203"/>
      <c r="GV12" s="203"/>
      <c r="GW12" s="203"/>
      <c r="GX12" s="203"/>
      <c r="GY12" s="203"/>
      <c r="GZ12" s="203"/>
      <c r="HA12" s="203"/>
      <c r="HB12" s="203"/>
      <c r="HC12" s="203"/>
      <c r="HD12" s="203"/>
      <c r="HE12" s="203"/>
      <c r="HF12" s="203"/>
      <c r="HG12" s="203"/>
      <c r="HH12" s="203"/>
      <c r="HI12" s="203"/>
      <c r="HJ12" s="203"/>
      <c r="HK12" s="203"/>
      <c r="HL12" s="203"/>
      <c r="HM12" s="203"/>
      <c r="HN12" s="203"/>
      <c r="HO12" s="203"/>
      <c r="HP12" s="203"/>
      <c r="HQ12" s="203"/>
      <c r="HR12" s="203"/>
      <c r="HS12" s="203"/>
      <c r="HT12" s="203"/>
      <c r="HU12" s="203"/>
      <c r="HV12" s="203"/>
      <c r="HW12" s="203"/>
      <c r="HX12" s="203"/>
      <c r="HY12" s="203"/>
      <c r="HZ12" s="203"/>
      <c r="IA12" s="203"/>
      <c r="IB12" s="203"/>
      <c r="IC12" s="203"/>
      <c r="ID12" s="203"/>
      <c r="IE12" s="203"/>
      <c r="IF12" s="203"/>
      <c r="IG12" s="203"/>
      <c r="IH12" s="203"/>
      <c r="II12" s="203"/>
      <c r="IJ12" s="203"/>
      <c r="IK12" s="203"/>
      <c r="IL12" s="203"/>
      <c r="IM12" s="203"/>
      <c r="IN12" s="203"/>
      <c r="IO12" s="203"/>
      <c r="IP12" s="203"/>
      <c r="IQ12" s="203"/>
      <c r="IR12" s="203"/>
      <c r="IS12" s="203"/>
      <c r="IT12" s="203"/>
      <c r="IU12" s="203"/>
      <c r="IV12" s="203"/>
      <c r="IW12" s="203"/>
      <c r="IX12" s="203"/>
      <c r="IY12" s="203"/>
      <c r="IZ12" s="203"/>
      <c r="JA12" s="203"/>
      <c r="JB12" s="203"/>
      <c r="JC12" s="203"/>
      <c r="JD12" s="203"/>
      <c r="JE12" s="203"/>
      <c r="JF12" s="203"/>
      <c r="JG12" s="203"/>
      <c r="JH12" s="203"/>
      <c r="JI12" s="203"/>
      <c r="JJ12" s="203"/>
      <c r="JK12" s="203"/>
      <c r="JL12" s="203"/>
      <c r="JM12" s="203"/>
      <c r="JN12" s="203"/>
      <c r="JO12" s="203"/>
      <c r="JP12" s="203"/>
      <c r="JQ12" s="203"/>
      <c r="JR12" s="203"/>
      <c r="JS12" s="203"/>
      <c r="JT12" s="203"/>
      <c r="JU12" s="203"/>
      <c r="JV12" s="203"/>
      <c r="JW12" s="203"/>
      <c r="JX12" s="203"/>
      <c r="JY12" s="203"/>
      <c r="JZ12" s="203"/>
      <c r="KA12" s="203"/>
      <c r="KB12" s="203"/>
      <c r="KC12" s="203"/>
      <c r="KD12" s="203"/>
      <c r="KE12" s="203"/>
      <c r="KF12" s="203"/>
      <c r="KG12" s="203"/>
      <c r="KH12" s="203"/>
      <c r="KI12" s="203"/>
      <c r="KJ12" s="203"/>
      <c r="KK12" s="203"/>
      <c r="KL12" s="203"/>
      <c r="KM12" s="203"/>
      <c r="KN12" s="203"/>
      <c r="KO12" s="203"/>
      <c r="KP12" s="203"/>
      <c r="KQ12" s="203"/>
      <c r="KR12" s="203"/>
      <c r="KS12" s="203"/>
      <c r="KT12" s="203"/>
      <c r="KU12" s="203"/>
      <c r="KV12" s="203"/>
      <c r="KW12" s="203"/>
      <c r="KX12" s="203"/>
      <c r="KY12" s="203"/>
      <c r="KZ12" s="203"/>
      <c r="LA12" s="203"/>
      <c r="LB12" s="203"/>
      <c r="LC12" s="203"/>
      <c r="LD12" s="203"/>
      <c r="LE12" s="203"/>
      <c r="LF12" s="203"/>
      <c r="LG12" s="203"/>
      <c r="LH12" s="203"/>
      <c r="LI12" s="203"/>
      <c r="LJ12" s="203"/>
      <c r="LK12" s="203"/>
      <c r="LL12" s="203"/>
      <c r="LM12" s="203"/>
      <c r="LN12" s="203"/>
      <c r="LO12" s="203"/>
      <c r="LP12" s="203"/>
      <c r="LQ12" s="203"/>
      <c r="LR12" s="203"/>
      <c r="LS12" s="203"/>
      <c r="LT12" s="203"/>
      <c r="LU12" s="203"/>
      <c r="LV12" s="203"/>
      <c r="LW12" s="203"/>
      <c r="LX12" s="203"/>
      <c r="LY12" s="203"/>
      <c r="LZ12" s="203"/>
      <c r="MA12" s="203"/>
      <c r="MB12" s="203"/>
      <c r="MC12" s="203"/>
      <c r="MD12" s="203"/>
      <c r="ME12" s="203"/>
      <c r="MF12" s="203"/>
      <c r="MG12" s="203"/>
      <c r="MH12" s="203"/>
      <c r="MI12" s="203"/>
      <c r="MJ12" s="203"/>
      <c r="MK12" s="203"/>
      <c r="ML12" s="203"/>
      <c r="MM12" s="203"/>
      <c r="MN12" s="203"/>
      <c r="MO12" s="203"/>
      <c r="MP12" s="203"/>
      <c r="MQ12" s="203"/>
      <c r="MR12" s="203"/>
      <c r="MS12" s="203"/>
      <c r="MT12" s="203"/>
      <c r="MU12" s="203"/>
      <c r="MV12" s="203"/>
      <c r="MW12" s="203"/>
      <c r="MX12" s="203"/>
      <c r="MY12" s="203"/>
      <c r="MZ12" s="203"/>
      <c r="NA12" s="203"/>
      <c r="NB12" s="203"/>
      <c r="NC12" s="203"/>
      <c r="ND12" s="203"/>
      <c r="NE12" s="203"/>
      <c r="NF12" s="203"/>
      <c r="NG12" s="203"/>
      <c r="NH12" s="203"/>
      <c r="NI12" s="203"/>
      <c r="NJ12" s="203"/>
      <c r="NK12" s="203"/>
      <c r="NL12" s="203"/>
      <c r="NM12" s="203"/>
      <c r="NN12" s="203"/>
      <c r="NO12" s="203"/>
      <c r="NP12" s="203"/>
      <c r="NQ12" s="203"/>
      <c r="NR12" s="203"/>
      <c r="NS12" s="203"/>
      <c r="NT12" s="203"/>
      <c r="NU12" s="203"/>
      <c r="NV12" s="203"/>
      <c r="NW12" s="203"/>
      <c r="NX12" s="203"/>
      <c r="NY12" s="203"/>
      <c r="NZ12" s="203"/>
      <c r="OA12" s="203"/>
      <c r="OB12" s="203"/>
      <c r="OC12" s="203"/>
      <c r="OD12" s="203"/>
      <c r="OE12" s="203"/>
      <c r="OF12" s="203"/>
      <c r="OG12" s="203"/>
      <c r="OH12" s="203"/>
      <c r="OI12" s="203"/>
      <c r="OJ12" s="203"/>
      <c r="OK12" s="203"/>
      <c r="OL12" s="203"/>
      <c r="OM12" s="203"/>
      <c r="ON12" s="203"/>
      <c r="OO12" s="203"/>
      <c r="OP12" s="203"/>
      <c r="OQ12" s="203"/>
      <c r="OR12" s="203"/>
      <c r="OS12" s="203"/>
      <c r="OT12" s="203"/>
      <c r="OU12" s="203"/>
      <c r="OV12" s="203"/>
      <c r="OW12" s="203"/>
      <c r="OX12" s="203"/>
      <c r="OY12" s="203"/>
      <c r="OZ12" s="203"/>
      <c r="PA12" s="203"/>
      <c r="PB12" s="203"/>
      <c r="PC12" s="203"/>
      <c r="PD12" s="203"/>
      <c r="PE12" s="203"/>
      <c r="PF12" s="203"/>
      <c r="PG12" s="203"/>
      <c r="PH12" s="203"/>
      <c r="PI12" s="203"/>
      <c r="PJ12" s="203"/>
      <c r="PK12" s="203"/>
      <c r="PL12" s="203"/>
      <c r="PM12" s="203"/>
      <c r="PN12" s="203"/>
      <c r="PO12" s="203"/>
      <c r="PP12" s="203"/>
      <c r="PQ12" s="203"/>
      <c r="PR12" s="203"/>
      <c r="PS12" s="203"/>
      <c r="PT12" s="203"/>
      <c r="PU12" s="203"/>
      <c r="PV12" s="203"/>
      <c r="PW12" s="203"/>
      <c r="PX12" s="203"/>
      <c r="PY12" s="203"/>
      <c r="PZ12" s="203"/>
      <c r="QA12" s="203"/>
      <c r="QB12" s="203"/>
      <c r="QC12" s="203"/>
      <c r="QD12" s="203"/>
      <c r="QE12" s="203"/>
      <c r="QF12" s="203"/>
      <c r="QG12" s="203"/>
      <c r="QH12" s="203"/>
      <c r="QI12" s="203"/>
      <c r="QJ12" s="203"/>
      <c r="QK12" s="203"/>
      <c r="QL12" s="203"/>
      <c r="QM12" s="203"/>
      <c r="QN12" s="203"/>
      <c r="QO12" s="203"/>
      <c r="QP12" s="203"/>
      <c r="QQ12" s="203"/>
      <c r="QR12" s="203"/>
      <c r="QS12" s="203"/>
      <c r="QT12" s="203"/>
      <c r="QU12" s="203"/>
      <c r="QV12" s="203"/>
      <c r="QW12" s="203"/>
      <c r="QX12" s="203"/>
      <c r="QY12" s="203"/>
      <c r="QZ12" s="203"/>
      <c r="RA12" s="203"/>
      <c r="RB12" s="203"/>
      <c r="RC12" s="203"/>
      <c r="RD12" s="203"/>
      <c r="RE12" s="203"/>
      <c r="RF12" s="203"/>
      <c r="RG12" s="203"/>
      <c r="RH12" s="203"/>
      <c r="RI12" s="203"/>
      <c r="RJ12" s="203"/>
      <c r="RK12" s="203"/>
      <c r="RL12" s="203"/>
      <c r="RM12" s="203"/>
      <c r="RN12" s="203"/>
      <c r="RO12" s="203"/>
      <c r="RP12" s="203"/>
      <c r="RQ12" s="203"/>
      <c r="RR12" s="203"/>
      <c r="RS12" s="203"/>
      <c r="RT12" s="203"/>
      <c r="RU12" s="203"/>
      <c r="RV12" s="203"/>
      <c r="RW12" s="203"/>
      <c r="RX12" s="203"/>
      <c r="RY12" s="203"/>
      <c r="RZ12" s="203"/>
      <c r="SA12" s="203"/>
      <c r="SB12" s="203"/>
      <c r="SC12" s="203"/>
      <c r="SD12" s="203"/>
      <c r="SE12" s="203"/>
      <c r="SF12" s="203"/>
      <c r="SG12" s="203"/>
      <c r="SH12" s="203"/>
      <c r="SI12" s="203"/>
      <c r="SJ12" s="203"/>
      <c r="SK12" s="203"/>
      <c r="SL12" s="203"/>
      <c r="SM12" s="203"/>
      <c r="SN12" s="203"/>
      <c r="SO12" s="203"/>
      <c r="SP12" s="203"/>
      <c r="SQ12" s="203"/>
      <c r="SR12" s="203"/>
      <c r="SS12" s="203"/>
      <c r="ST12" s="203"/>
      <c r="SU12" s="203"/>
      <c r="SV12" s="203"/>
      <c r="SW12" s="203"/>
      <c r="SX12" s="203"/>
      <c r="SY12" s="203"/>
      <c r="SZ12" s="203"/>
      <c r="TA12" s="203"/>
      <c r="TB12" s="203"/>
      <c r="TC12" s="203"/>
      <c r="TD12" s="203"/>
      <c r="TE12" s="203"/>
      <c r="TF12" s="203"/>
      <c r="TG12" s="203"/>
      <c r="TH12" s="203"/>
      <c r="TI12" s="203"/>
      <c r="TJ12" s="203"/>
      <c r="TK12" s="203"/>
      <c r="TL12" s="203"/>
      <c r="TM12" s="203"/>
      <c r="TN12" s="203"/>
      <c r="TO12" s="203"/>
      <c r="TP12" s="203"/>
      <c r="TQ12" s="203"/>
      <c r="TR12" s="203"/>
      <c r="TS12" s="203"/>
      <c r="TT12" s="203"/>
      <c r="TU12" s="203"/>
      <c r="TV12" s="203"/>
      <c r="TW12" s="203"/>
      <c r="TX12" s="203"/>
      <c r="TY12" s="203"/>
      <c r="TZ12" s="203"/>
      <c r="UA12" s="203"/>
      <c r="UB12" s="203"/>
      <c r="UC12" s="203"/>
      <c r="UD12" s="203"/>
      <c r="UE12" s="203"/>
      <c r="UF12" s="203"/>
      <c r="UG12" s="203"/>
      <c r="UH12" s="203"/>
      <c r="UI12" s="203"/>
      <c r="UJ12" s="203"/>
      <c r="UK12" s="203"/>
      <c r="UL12" s="203"/>
      <c r="UM12" s="203"/>
      <c r="UN12" s="203"/>
      <c r="UO12" s="203"/>
      <c r="UP12" s="203"/>
      <c r="UQ12" s="203"/>
      <c r="UR12" s="203"/>
      <c r="US12" s="203"/>
      <c r="UT12" s="203"/>
      <c r="UU12" s="203"/>
      <c r="UV12" s="203"/>
      <c r="UW12" s="203"/>
      <c r="UX12" s="203"/>
      <c r="UY12" s="203"/>
      <c r="UZ12" s="203"/>
      <c r="VA12" s="203"/>
      <c r="VB12" s="203"/>
      <c r="VC12" s="203"/>
      <c r="VD12" s="203"/>
      <c r="VE12" s="203"/>
      <c r="VF12" s="203"/>
      <c r="VG12" s="203"/>
      <c r="VH12" s="203"/>
      <c r="VI12" s="203"/>
      <c r="VJ12" s="203"/>
      <c r="VK12" s="203"/>
      <c r="VL12" s="203"/>
      <c r="VM12" s="203"/>
      <c r="VN12" s="203"/>
      <c r="VO12" s="203"/>
      <c r="VP12" s="203"/>
      <c r="VQ12" s="203"/>
      <c r="VR12" s="203"/>
      <c r="VS12" s="203"/>
      <c r="VT12" s="203"/>
      <c r="VU12" s="203"/>
      <c r="VV12" s="203"/>
      <c r="VW12" s="203"/>
      <c r="VX12" s="203"/>
      <c r="VY12" s="203"/>
      <c r="VZ12" s="203"/>
      <c r="WA12" s="203"/>
      <c r="WB12" s="203"/>
      <c r="WC12" s="203"/>
      <c r="WD12" s="203"/>
      <c r="WE12" s="203"/>
      <c r="WF12" s="203"/>
      <c r="WG12" s="203"/>
      <c r="WH12" s="203"/>
      <c r="WI12" s="203"/>
      <c r="WJ12" s="203"/>
      <c r="WK12" s="203"/>
      <c r="WL12" s="203"/>
      <c r="WM12" s="203"/>
      <c r="WN12" s="203"/>
      <c r="WO12" s="203"/>
      <c r="WP12" s="203"/>
      <c r="WQ12" s="203"/>
      <c r="WR12" s="203"/>
      <c r="WS12" s="203"/>
      <c r="WT12" s="203"/>
      <c r="WU12" s="203"/>
      <c r="WV12" s="203"/>
      <c r="WW12" s="203"/>
      <c r="WX12" s="203"/>
      <c r="WY12" s="203"/>
      <c r="WZ12" s="203"/>
      <c r="XA12" s="203"/>
      <c r="XB12" s="203"/>
      <c r="XC12" s="203"/>
      <c r="XD12" s="203"/>
      <c r="XE12" s="203"/>
      <c r="XF12" s="203"/>
      <c r="XG12" s="203"/>
      <c r="XH12" s="203"/>
      <c r="XI12" s="203"/>
      <c r="XJ12" s="203"/>
      <c r="XK12" s="203"/>
      <c r="XL12" s="203"/>
      <c r="XM12" s="203"/>
      <c r="XN12" s="203"/>
      <c r="XO12" s="203"/>
      <c r="XP12" s="203"/>
      <c r="XQ12" s="203"/>
      <c r="XR12" s="203"/>
      <c r="XS12" s="203"/>
      <c r="XT12" s="203"/>
      <c r="XU12" s="203"/>
      <c r="XV12" s="203"/>
      <c r="XW12" s="203"/>
      <c r="XX12" s="203"/>
      <c r="XY12" s="203"/>
      <c r="XZ12" s="203"/>
      <c r="YA12" s="203"/>
      <c r="YB12" s="203"/>
      <c r="YC12" s="203"/>
      <c r="YD12" s="203"/>
      <c r="YE12" s="203"/>
      <c r="YF12" s="203"/>
      <c r="YG12" s="203"/>
      <c r="YH12" s="203"/>
      <c r="YI12" s="203"/>
      <c r="YJ12" s="203"/>
      <c r="YK12" s="203"/>
      <c r="YL12" s="203"/>
      <c r="YM12" s="203"/>
      <c r="YN12" s="203"/>
      <c r="YO12" s="203"/>
      <c r="YP12" s="203"/>
      <c r="YQ12" s="203"/>
      <c r="YR12" s="203"/>
      <c r="YS12" s="203"/>
      <c r="YT12" s="203"/>
      <c r="YU12" s="203"/>
      <c r="YV12" s="203"/>
      <c r="YW12" s="203"/>
      <c r="YX12" s="203"/>
      <c r="YY12" s="203"/>
      <c r="YZ12" s="203"/>
      <c r="ZA12" s="203"/>
      <c r="ZB12" s="203"/>
      <c r="ZC12" s="203"/>
      <c r="ZD12" s="203"/>
      <c r="ZE12" s="203"/>
      <c r="ZF12" s="203"/>
      <c r="ZG12" s="203"/>
      <c r="ZH12" s="203"/>
      <c r="ZI12" s="203"/>
      <c r="ZJ12" s="203"/>
      <c r="ZK12" s="203"/>
      <c r="ZL12" s="203"/>
      <c r="ZM12" s="203"/>
      <c r="ZN12" s="203"/>
      <c r="ZO12" s="203"/>
      <c r="ZP12" s="203"/>
      <c r="ZQ12" s="203"/>
      <c r="ZR12" s="203"/>
      <c r="ZS12" s="203"/>
      <c r="ZT12" s="203"/>
      <c r="ZU12" s="203"/>
      <c r="ZV12" s="203"/>
      <c r="ZW12" s="203"/>
      <c r="ZX12" s="203"/>
      <c r="ZY12" s="203"/>
      <c r="ZZ12" s="203"/>
      <c r="AAA12" s="203"/>
      <c r="AAB12" s="203"/>
      <c r="AAC12" s="203"/>
      <c r="AAD12" s="203"/>
      <c r="AAE12" s="203"/>
      <c r="AAF12" s="203"/>
      <c r="AAG12" s="203"/>
      <c r="AAH12" s="203"/>
      <c r="AAI12" s="203"/>
      <c r="AAJ12" s="203"/>
      <c r="AAK12" s="203"/>
      <c r="AAL12" s="203"/>
      <c r="AAM12" s="203"/>
      <c r="AAN12" s="203"/>
      <c r="AAO12" s="203"/>
      <c r="AAP12" s="203"/>
      <c r="AAQ12" s="203"/>
      <c r="AAR12" s="203"/>
      <c r="AAS12" s="203"/>
      <c r="AAT12" s="203"/>
      <c r="AAU12" s="203"/>
      <c r="AAV12" s="203"/>
      <c r="AAW12" s="203"/>
      <c r="AAX12" s="203"/>
      <c r="AAY12" s="203"/>
      <c r="AAZ12" s="203"/>
      <c r="ABA12" s="203"/>
      <c r="ABB12" s="203"/>
      <c r="ABC12" s="203"/>
      <c r="ABD12" s="203"/>
      <c r="ABE12" s="203"/>
      <c r="ABF12" s="203"/>
      <c r="ABG12" s="203"/>
      <c r="ABH12" s="203"/>
      <c r="ABI12" s="203"/>
      <c r="ABJ12" s="203"/>
      <c r="ABK12" s="203"/>
      <c r="ABL12" s="203"/>
      <c r="ABM12" s="203"/>
      <c r="ABN12" s="203"/>
      <c r="ABO12" s="203"/>
      <c r="ABP12" s="203"/>
      <c r="ABQ12" s="203"/>
      <c r="ABR12" s="203"/>
      <c r="ABS12" s="203"/>
      <c r="ABT12" s="203"/>
      <c r="ABU12" s="203"/>
      <c r="ABV12" s="203"/>
      <c r="ABW12" s="203"/>
      <c r="ABX12" s="203"/>
      <c r="ABY12" s="203"/>
      <c r="ABZ12" s="203"/>
      <c r="ACA12" s="203"/>
      <c r="ACB12" s="203"/>
      <c r="ACC12" s="203"/>
      <c r="ACD12" s="203"/>
      <c r="ACE12" s="203"/>
      <c r="ACF12" s="203"/>
      <c r="ACG12" s="203"/>
      <c r="ACH12" s="203"/>
      <c r="ACI12" s="203"/>
      <c r="ACJ12" s="203"/>
      <c r="ACK12" s="203"/>
      <c r="ACL12" s="203"/>
      <c r="ACM12" s="203"/>
      <c r="ACN12" s="203"/>
      <c r="ACO12" s="203"/>
      <c r="ACP12" s="203"/>
      <c r="ACQ12" s="203"/>
      <c r="ACR12" s="203"/>
      <c r="ACS12" s="203"/>
      <c r="ACT12" s="203"/>
      <c r="ACU12" s="203"/>
      <c r="ACV12" s="203"/>
      <c r="ACW12" s="203"/>
      <c r="ACX12" s="203"/>
      <c r="ACY12" s="203"/>
      <c r="ACZ12" s="203"/>
      <c r="ADA12" s="203"/>
      <c r="ADB12" s="203"/>
      <c r="ADC12" s="203"/>
      <c r="ADD12" s="203"/>
      <c r="ADE12" s="203"/>
      <c r="ADF12" s="203"/>
      <c r="ADG12" s="203"/>
      <c r="ADH12" s="203"/>
      <c r="ADI12" s="203"/>
      <c r="ADJ12" s="203"/>
      <c r="ADK12" s="203"/>
      <c r="ADL12" s="203"/>
      <c r="ADM12" s="203"/>
      <c r="ADN12" s="203"/>
      <c r="ADO12" s="203"/>
      <c r="ADP12" s="203"/>
      <c r="ADQ12" s="203"/>
      <c r="ADR12" s="203"/>
      <c r="ADS12" s="203"/>
      <c r="ADT12" s="203"/>
    </row>
    <row r="13" spans="1:800" s="198" customFormat="1" ht="15.65" customHeight="1" x14ac:dyDescent="0.3">
      <c r="B13" s="660" t="s">
        <v>224</v>
      </c>
      <c r="C13" s="660"/>
      <c r="D13" s="660"/>
      <c r="E13" s="160">
        <f>'Labor Calculator'!E13</f>
        <v>0</v>
      </c>
      <c r="F13" s="209"/>
      <c r="G13" s="200" t="s">
        <v>178</v>
      </c>
      <c r="H13" s="205">
        <f>IFERROR((H11*H12)+H11,"")</f>
        <v>0</v>
      </c>
      <c r="I13" s="205">
        <f t="shared" ref="I13:Q13" si="2">IFERROR((I11*I12)+I11,"")</f>
        <v>0</v>
      </c>
      <c r="J13" s="205">
        <f t="shared" si="2"/>
        <v>0</v>
      </c>
      <c r="K13" s="205">
        <f t="shared" si="2"/>
        <v>0</v>
      </c>
      <c r="L13" s="205">
        <f t="shared" si="2"/>
        <v>0</v>
      </c>
      <c r="M13" s="205">
        <f t="shared" si="2"/>
        <v>0</v>
      </c>
      <c r="N13" s="205">
        <f t="shared" si="2"/>
        <v>0</v>
      </c>
      <c r="O13" s="205">
        <f t="shared" si="2"/>
        <v>0</v>
      </c>
      <c r="P13" s="205">
        <f t="shared" si="2"/>
        <v>0</v>
      </c>
      <c r="Q13" s="205">
        <f t="shared" si="2"/>
        <v>0</v>
      </c>
      <c r="R13" s="210"/>
    </row>
    <row r="14" spans="1:800" s="198" customFormat="1" ht="15.65" customHeight="1" x14ac:dyDescent="0.35">
      <c r="F14" s="209"/>
      <c r="G14" s="200" t="s">
        <v>181</v>
      </c>
      <c r="H14" s="211">
        <f>'Labor Calculator'!I15</f>
        <v>0</v>
      </c>
      <c r="I14" s="211">
        <f>'Labor Calculator'!J15</f>
        <v>0</v>
      </c>
      <c r="J14" s="211">
        <f>'Labor Calculator'!K15</f>
        <v>0</v>
      </c>
      <c r="K14" s="211">
        <f>'Labor Calculator'!L15</f>
        <v>0</v>
      </c>
      <c r="L14" s="211">
        <f>'Labor Calculator'!M15</f>
        <v>0</v>
      </c>
      <c r="M14" s="211">
        <f>'Labor Calculator'!N15</f>
        <v>0</v>
      </c>
      <c r="N14" s="211">
        <f>'Labor Calculator'!O15</f>
        <v>0</v>
      </c>
      <c r="O14" s="211">
        <f>'Labor Calculator'!P15</f>
        <v>0</v>
      </c>
      <c r="P14" s="211">
        <f>'Labor Calculator'!Q15</f>
        <v>0</v>
      </c>
      <c r="Q14" s="211">
        <f>'Labor Calculator'!R15</f>
        <v>0</v>
      </c>
      <c r="R14" s="206">
        <f>SUM(H14:Q14)</f>
        <v>0</v>
      </c>
    </row>
    <row r="15" spans="1:800" s="198" customFormat="1" ht="15.65" customHeight="1" x14ac:dyDescent="0.3">
      <c r="B15" s="666" t="s">
        <v>223</v>
      </c>
      <c r="C15" s="666"/>
      <c r="D15" s="666"/>
      <c r="E15" s="666"/>
      <c r="F15" s="209"/>
      <c r="G15" s="200" t="s">
        <v>182</v>
      </c>
      <c r="H15" s="211">
        <f>'Labor Calculator'!I16</f>
        <v>0</v>
      </c>
      <c r="I15" s="211">
        <f>'Labor Calculator'!J16</f>
        <v>0</v>
      </c>
      <c r="J15" s="211">
        <f>'Labor Calculator'!K16</f>
        <v>0</v>
      </c>
      <c r="K15" s="211">
        <f>'Labor Calculator'!L16</f>
        <v>0</v>
      </c>
      <c r="L15" s="211">
        <f>'Labor Calculator'!M16</f>
        <v>0</v>
      </c>
      <c r="M15" s="211">
        <f>'Labor Calculator'!N16</f>
        <v>0</v>
      </c>
      <c r="N15" s="211">
        <f>'Labor Calculator'!O16</f>
        <v>0</v>
      </c>
      <c r="O15" s="211">
        <f>'Labor Calculator'!P16</f>
        <v>0</v>
      </c>
      <c r="P15" s="211">
        <f>'Labor Calculator'!Q16</f>
        <v>0</v>
      </c>
      <c r="Q15" s="211">
        <f>'Labor Calculator'!R16</f>
        <v>0</v>
      </c>
      <c r="R15" s="206">
        <f>SUM(H15:Q15)</f>
        <v>0</v>
      </c>
    </row>
    <row r="16" spans="1:800" s="198" customFormat="1" ht="15.65" customHeight="1" x14ac:dyDescent="0.3">
      <c r="B16" s="665" t="s">
        <v>197</v>
      </c>
      <c r="C16" s="665"/>
      <c r="D16" s="167">
        <f>'Labor Calculator'!D16</f>
        <v>24</v>
      </c>
      <c r="E16" s="164">
        <f>D16/12</f>
        <v>2</v>
      </c>
      <c r="G16" s="200" t="s">
        <v>183</v>
      </c>
      <c r="H16" s="211">
        <f>'Labor Calculator'!I17</f>
        <v>0</v>
      </c>
      <c r="I16" s="211">
        <f>'Labor Calculator'!J17</f>
        <v>0</v>
      </c>
      <c r="J16" s="211">
        <f>'Labor Calculator'!K17</f>
        <v>0</v>
      </c>
      <c r="K16" s="211">
        <f>'Labor Calculator'!L17</f>
        <v>0</v>
      </c>
      <c r="L16" s="211">
        <f>'Labor Calculator'!M17</f>
        <v>0</v>
      </c>
      <c r="M16" s="211">
        <f>'Labor Calculator'!N17</f>
        <v>0</v>
      </c>
      <c r="N16" s="211">
        <f>'Labor Calculator'!O17</f>
        <v>0</v>
      </c>
      <c r="O16" s="211">
        <f>'Labor Calculator'!P17</f>
        <v>0</v>
      </c>
      <c r="P16" s="211">
        <f>'Labor Calculator'!Q17</f>
        <v>0</v>
      </c>
      <c r="Q16" s="211">
        <f>'Labor Calculator'!R17</f>
        <v>0</v>
      </c>
      <c r="R16" s="212"/>
    </row>
    <row r="17" spans="1:18" s="198" customFormat="1" ht="15.65" customHeight="1" x14ac:dyDescent="0.3">
      <c r="B17" s="690" t="s">
        <v>200</v>
      </c>
      <c r="C17" s="690"/>
      <c r="D17" s="167">
        <f>'Labor Calculator'!D17</f>
        <v>0</v>
      </c>
      <c r="E17" s="164">
        <f>D17/12</f>
        <v>0</v>
      </c>
      <c r="F17" s="213"/>
      <c r="G17" s="200" t="s">
        <v>184</v>
      </c>
      <c r="H17" s="214">
        <f>IFERROR(H14+H15,"")</f>
        <v>0</v>
      </c>
      <c r="I17" s="214">
        <f t="shared" ref="I17:Q17" si="3">IFERROR(I14+I15,"")</f>
        <v>0</v>
      </c>
      <c r="J17" s="214">
        <f t="shared" si="3"/>
        <v>0</v>
      </c>
      <c r="K17" s="214">
        <f t="shared" si="3"/>
        <v>0</v>
      </c>
      <c r="L17" s="214">
        <f t="shared" si="3"/>
        <v>0</v>
      </c>
      <c r="M17" s="214">
        <f t="shared" si="3"/>
        <v>0</v>
      </c>
      <c r="N17" s="214">
        <f t="shared" si="3"/>
        <v>0</v>
      </c>
      <c r="O17" s="214">
        <f t="shared" si="3"/>
        <v>0</v>
      </c>
      <c r="P17" s="214">
        <f t="shared" si="3"/>
        <v>0</v>
      </c>
      <c r="Q17" s="214">
        <f t="shared" si="3"/>
        <v>0</v>
      </c>
      <c r="R17" s="215">
        <f>SUM(H17:Q17)</f>
        <v>0</v>
      </c>
    </row>
    <row r="18" spans="1:18" s="198" customFormat="1" ht="15.65" customHeight="1" x14ac:dyDescent="0.35">
      <c r="B18" s="691" t="s">
        <v>217</v>
      </c>
      <c r="C18" s="691"/>
      <c r="D18" s="691"/>
      <c r="E18" s="173">
        <f>SUM(E16:E17)</f>
        <v>2</v>
      </c>
      <c r="F18" s="213"/>
      <c r="G18" s="271" t="s">
        <v>185</v>
      </c>
      <c r="H18" s="272">
        <f>IFERROR((H14*H16)*$E$8,"")</f>
        <v>0</v>
      </c>
      <c r="I18" s="272">
        <f>IFERROR((I14*I16)*$E$8,"")</f>
        <v>0</v>
      </c>
      <c r="J18" s="272">
        <f t="shared" ref="J18:Q18" si="4">IFERROR((J14*J16)*$E$8,"")</f>
        <v>0</v>
      </c>
      <c r="K18" s="272">
        <f t="shared" si="4"/>
        <v>0</v>
      </c>
      <c r="L18" s="272">
        <f t="shared" si="4"/>
        <v>0</v>
      </c>
      <c r="M18" s="272">
        <f t="shared" si="4"/>
        <v>0</v>
      </c>
      <c r="N18" s="272">
        <f t="shared" si="4"/>
        <v>0</v>
      </c>
      <c r="O18" s="272">
        <f t="shared" si="4"/>
        <v>0</v>
      </c>
      <c r="P18" s="272">
        <f t="shared" si="4"/>
        <v>0</v>
      </c>
      <c r="Q18" s="272">
        <f t="shared" si="4"/>
        <v>0</v>
      </c>
      <c r="R18" s="273">
        <f>SUM(H18:Q18)</f>
        <v>0</v>
      </c>
    </row>
    <row r="19" spans="1:18" s="198" customFormat="1" ht="15.65" customHeight="1" x14ac:dyDescent="0.35">
      <c r="F19" s="213"/>
      <c r="G19" s="216" t="s">
        <v>186</v>
      </c>
      <c r="H19" s="214">
        <f>IFERROR((H15*H16)*$E$8,"")</f>
        <v>0</v>
      </c>
      <c r="I19" s="214">
        <f t="shared" ref="I19:Q19" si="5">IFERROR((I15*I16)*$E$8,"")</f>
        <v>0</v>
      </c>
      <c r="J19" s="214">
        <f t="shared" si="5"/>
        <v>0</v>
      </c>
      <c r="K19" s="214">
        <f t="shared" si="5"/>
        <v>0</v>
      </c>
      <c r="L19" s="214">
        <f t="shared" si="5"/>
        <v>0</v>
      </c>
      <c r="M19" s="214">
        <f t="shared" si="5"/>
        <v>0</v>
      </c>
      <c r="N19" s="214">
        <f t="shared" si="5"/>
        <v>0</v>
      </c>
      <c r="O19" s="214">
        <f t="shared" si="5"/>
        <v>0</v>
      </c>
      <c r="P19" s="214">
        <f t="shared" si="5"/>
        <v>0</v>
      </c>
      <c r="Q19" s="214">
        <f t="shared" si="5"/>
        <v>0</v>
      </c>
      <c r="R19" s="206">
        <f>SUM(H19:Q19)</f>
        <v>0</v>
      </c>
    </row>
    <row r="20" spans="1:18" s="198" customFormat="1" ht="15.65" customHeight="1" x14ac:dyDescent="0.3">
      <c r="B20" s="662" t="s">
        <v>221</v>
      </c>
      <c r="C20" s="662"/>
      <c r="D20" s="662"/>
      <c r="E20" s="662"/>
      <c r="F20" s="213"/>
      <c r="G20" s="216" t="s">
        <v>187</v>
      </c>
      <c r="H20" s="214">
        <f>IFERROR(H18+H19,"")</f>
        <v>0</v>
      </c>
      <c r="I20" s="214">
        <f t="shared" ref="I20:Q20" si="6">IFERROR(I18+I19,"")</f>
        <v>0</v>
      </c>
      <c r="J20" s="214">
        <f t="shared" si="6"/>
        <v>0</v>
      </c>
      <c r="K20" s="214">
        <f t="shared" si="6"/>
        <v>0</v>
      </c>
      <c r="L20" s="214">
        <f t="shared" si="6"/>
        <v>0</v>
      </c>
      <c r="M20" s="214">
        <f t="shared" si="6"/>
        <v>0</v>
      </c>
      <c r="N20" s="214">
        <f t="shared" si="6"/>
        <v>0</v>
      </c>
      <c r="O20" s="214">
        <f t="shared" si="6"/>
        <v>0</v>
      </c>
      <c r="P20" s="214">
        <f t="shared" si="6"/>
        <v>0</v>
      </c>
      <c r="Q20" s="214">
        <f t="shared" si="6"/>
        <v>0</v>
      </c>
      <c r="R20" s="206">
        <f>SUM(H20:Q20)</f>
        <v>0</v>
      </c>
    </row>
    <row r="21" spans="1:18" s="217" customFormat="1" ht="15.65" customHeight="1" x14ac:dyDescent="0.3">
      <c r="A21" s="198"/>
      <c r="B21" s="665">
        <f>'Labor Calculator'!C21</f>
        <v>0</v>
      </c>
      <c r="C21" s="665"/>
      <c r="D21" s="665"/>
      <c r="E21" s="181">
        <f>'Labor Calculator'!E21</f>
        <v>0</v>
      </c>
      <c r="G21" s="216" t="s">
        <v>188</v>
      </c>
      <c r="H21" s="218" t="str">
        <f t="shared" ref="H21" si="7">IFERROR(H14/H17,"")</f>
        <v/>
      </c>
      <c r="I21" s="218" t="str">
        <f t="shared" ref="I21:Q21" si="8">IFERROR(I14/I17,"")</f>
        <v/>
      </c>
      <c r="J21" s="218" t="str">
        <f t="shared" si="8"/>
        <v/>
      </c>
      <c r="K21" s="218" t="str">
        <f t="shared" si="8"/>
        <v/>
      </c>
      <c r="L21" s="218" t="str">
        <f t="shared" si="8"/>
        <v/>
      </c>
      <c r="M21" s="218" t="str">
        <f t="shared" si="8"/>
        <v/>
      </c>
      <c r="N21" s="218" t="str">
        <f t="shared" si="8"/>
        <v/>
      </c>
      <c r="O21" s="218" t="str">
        <f t="shared" si="8"/>
        <v/>
      </c>
      <c r="P21" s="218" t="str">
        <f t="shared" si="8"/>
        <v/>
      </c>
      <c r="Q21" s="218" t="str">
        <f t="shared" si="8"/>
        <v/>
      </c>
      <c r="R21" s="219" t="str">
        <f>IFERROR(R14/R17,"")</f>
        <v/>
      </c>
    </row>
    <row r="22" spans="1:18" s="217" customFormat="1" ht="15.65" customHeight="1" x14ac:dyDescent="0.3">
      <c r="A22" s="198"/>
      <c r="B22" s="665">
        <f>'Labor Calculator'!C22</f>
        <v>0</v>
      </c>
      <c r="C22" s="665"/>
      <c r="D22" s="665"/>
      <c r="E22" s="181">
        <f>'Labor Calculator'!E22</f>
        <v>0</v>
      </c>
      <c r="G22" s="216" t="s">
        <v>189</v>
      </c>
      <c r="H22" s="218" t="str">
        <f t="shared" ref="H22" si="9">IFERROR(H15/H17,"")</f>
        <v/>
      </c>
      <c r="I22" s="218" t="str">
        <f t="shared" ref="I22:Q22" si="10">IFERROR(I15/I17,"")</f>
        <v/>
      </c>
      <c r="J22" s="218" t="str">
        <f t="shared" si="10"/>
        <v/>
      </c>
      <c r="K22" s="218" t="str">
        <f t="shared" si="10"/>
        <v/>
      </c>
      <c r="L22" s="218" t="str">
        <f t="shared" si="10"/>
        <v/>
      </c>
      <c r="M22" s="218" t="str">
        <f t="shared" si="10"/>
        <v/>
      </c>
      <c r="N22" s="218" t="str">
        <f t="shared" si="10"/>
        <v/>
      </c>
      <c r="O22" s="218" t="str">
        <f t="shared" si="10"/>
        <v/>
      </c>
      <c r="P22" s="218" t="str">
        <f t="shared" si="10"/>
        <v/>
      </c>
      <c r="Q22" s="218" t="str">
        <f t="shared" si="10"/>
        <v/>
      </c>
      <c r="R22" s="219" t="str">
        <f>IFERROR(R15/R17,"")</f>
        <v/>
      </c>
    </row>
    <row r="23" spans="1:18" s="222" customFormat="1" ht="15.65" customHeight="1" x14ac:dyDescent="0.3">
      <c r="A23" s="198"/>
      <c r="B23" s="665">
        <f>'Labor Calculator'!C23</f>
        <v>0</v>
      </c>
      <c r="C23" s="665"/>
      <c r="D23" s="665"/>
      <c r="E23" s="181">
        <f>'Labor Calculator'!E23</f>
        <v>0</v>
      </c>
      <c r="F23" s="217"/>
      <c r="G23" s="200" t="s">
        <v>190</v>
      </c>
      <c r="H23" s="220">
        <f>IFERROR(H13*H20,"")</f>
        <v>0</v>
      </c>
      <c r="I23" s="220">
        <f t="shared" ref="I23:Q23" si="11">IFERROR(I13*I20,"")</f>
        <v>0</v>
      </c>
      <c r="J23" s="220">
        <f t="shared" si="11"/>
        <v>0</v>
      </c>
      <c r="K23" s="220">
        <f t="shared" si="11"/>
        <v>0</v>
      </c>
      <c r="L23" s="220">
        <f t="shared" si="11"/>
        <v>0</v>
      </c>
      <c r="M23" s="220">
        <f t="shared" si="11"/>
        <v>0</v>
      </c>
      <c r="N23" s="220">
        <f t="shared" si="11"/>
        <v>0</v>
      </c>
      <c r="O23" s="220">
        <f t="shared" si="11"/>
        <v>0</v>
      </c>
      <c r="P23" s="220">
        <f t="shared" si="11"/>
        <v>0</v>
      </c>
      <c r="Q23" s="220">
        <f t="shared" si="11"/>
        <v>0</v>
      </c>
      <c r="R23" s="221">
        <f>SUM(H23:Q23)</f>
        <v>0</v>
      </c>
    </row>
    <row r="24" spans="1:18" s="217" customFormat="1" ht="15.65" customHeight="1" x14ac:dyDescent="0.3">
      <c r="A24" s="198"/>
      <c r="B24" s="665" t="str">
        <f>'Labor Calculator'!C25</f>
        <v>Retirement Program</v>
      </c>
      <c r="C24" s="665"/>
      <c r="D24" s="665"/>
      <c r="E24" s="184">
        <f>'Labor Calculator'!E25</f>
        <v>0</v>
      </c>
      <c r="F24" s="223" t="e">
        <f>SUM(#REF!)</f>
        <v>#REF!</v>
      </c>
      <c r="G24" s="200" t="s">
        <v>222</v>
      </c>
      <c r="H24" s="224">
        <f>IFERROR((H20*H13)*$E$12,"")</f>
        <v>0</v>
      </c>
      <c r="I24" s="224">
        <f t="shared" ref="I24:Q24" si="12">IFERROR((I20*I13)*$E$12,"")</f>
        <v>0</v>
      </c>
      <c r="J24" s="224">
        <f t="shared" si="12"/>
        <v>0</v>
      </c>
      <c r="K24" s="224">
        <f t="shared" si="12"/>
        <v>0</v>
      </c>
      <c r="L24" s="224">
        <f t="shared" si="12"/>
        <v>0</v>
      </c>
      <c r="M24" s="224">
        <f t="shared" si="12"/>
        <v>0</v>
      </c>
      <c r="N24" s="224">
        <f t="shared" si="12"/>
        <v>0</v>
      </c>
      <c r="O24" s="224">
        <f t="shared" si="12"/>
        <v>0</v>
      </c>
      <c r="P24" s="224">
        <f t="shared" si="12"/>
        <v>0</v>
      </c>
      <c r="Q24" s="224">
        <f t="shared" si="12"/>
        <v>0</v>
      </c>
      <c r="R24" s="221">
        <f t="shared" ref="R24:R26" si="13">SUM(H24:Q24)</f>
        <v>0</v>
      </c>
    </row>
    <row r="25" spans="1:18" s="217" customFormat="1" ht="15.65" customHeight="1" x14ac:dyDescent="0.3">
      <c r="A25" s="198"/>
      <c r="B25" s="660" t="s">
        <v>229</v>
      </c>
      <c r="C25" s="660"/>
      <c r="D25" s="660"/>
      <c r="E25" s="225">
        <f>'Labor Calculator'!E24</f>
        <v>0</v>
      </c>
      <c r="F25" s="168"/>
      <c r="G25" s="200" t="s">
        <v>225</v>
      </c>
      <c r="H25" s="224" t="str">
        <f>IF(H17&gt;0,$E$13,"")</f>
        <v/>
      </c>
      <c r="I25" s="224" t="str">
        <f t="shared" ref="I25:Q25" si="14">IF(I17&gt;0,$E$13,"")</f>
        <v/>
      </c>
      <c r="J25" s="224" t="str">
        <f t="shared" si="14"/>
        <v/>
      </c>
      <c r="K25" s="224" t="str">
        <f t="shared" si="14"/>
        <v/>
      </c>
      <c r="L25" s="224" t="str">
        <f t="shared" si="14"/>
        <v/>
      </c>
      <c r="M25" s="224" t="str">
        <f t="shared" si="14"/>
        <v/>
      </c>
      <c r="N25" s="224" t="str">
        <f t="shared" si="14"/>
        <v/>
      </c>
      <c r="O25" s="224" t="str">
        <f t="shared" si="14"/>
        <v/>
      </c>
      <c r="P25" s="224" t="str">
        <f t="shared" si="14"/>
        <v/>
      </c>
      <c r="Q25" s="224" t="str">
        <f t="shared" si="14"/>
        <v/>
      </c>
      <c r="R25" s="221">
        <f t="shared" si="13"/>
        <v>0</v>
      </c>
    </row>
    <row r="26" spans="1:18" s="217" customFormat="1" ht="15.65" customHeight="1" x14ac:dyDescent="0.35">
      <c r="A26" s="198"/>
      <c r="G26" s="200" t="s">
        <v>219</v>
      </c>
      <c r="H26" s="224">
        <f>IFERROR(H13*$E$18,"")</f>
        <v>0</v>
      </c>
      <c r="I26" s="224">
        <f t="shared" ref="I26:Q26" si="15">IFERROR(I13*$E$18,"")</f>
        <v>0</v>
      </c>
      <c r="J26" s="224">
        <f t="shared" si="15"/>
        <v>0</v>
      </c>
      <c r="K26" s="224">
        <f t="shared" si="15"/>
        <v>0</v>
      </c>
      <c r="L26" s="224">
        <f t="shared" si="15"/>
        <v>0</v>
      </c>
      <c r="M26" s="224">
        <f t="shared" si="15"/>
        <v>0</v>
      </c>
      <c r="N26" s="224">
        <f t="shared" si="15"/>
        <v>0</v>
      </c>
      <c r="O26" s="224">
        <f t="shared" si="15"/>
        <v>0</v>
      </c>
      <c r="P26" s="224">
        <f t="shared" si="15"/>
        <v>0</v>
      </c>
      <c r="Q26" s="224">
        <f t="shared" si="15"/>
        <v>0</v>
      </c>
      <c r="R26" s="221">
        <f t="shared" si="13"/>
        <v>0</v>
      </c>
    </row>
    <row r="27" spans="1:18" s="217" customFormat="1" ht="15.65" customHeight="1" x14ac:dyDescent="0.3">
      <c r="A27" s="198"/>
      <c r="G27" s="216" t="s">
        <v>220</v>
      </c>
      <c r="H27" s="226" t="str">
        <f>IF(H17&gt;0,$E$21+$E$22+$E$23+$E$24*H23,"")</f>
        <v/>
      </c>
      <c r="I27" s="226" t="str">
        <f t="shared" ref="I27:Q27" si="16">IF(I17&gt;0,$E$21+$E$22+$E$23+$E$24*I23,"")</f>
        <v/>
      </c>
      <c r="J27" s="226" t="str">
        <f t="shared" si="16"/>
        <v/>
      </c>
      <c r="K27" s="226" t="str">
        <f t="shared" si="16"/>
        <v/>
      </c>
      <c r="L27" s="226" t="str">
        <f t="shared" si="16"/>
        <v/>
      </c>
      <c r="M27" s="226" t="str">
        <f t="shared" si="16"/>
        <v/>
      </c>
      <c r="N27" s="226" t="str">
        <f t="shared" si="16"/>
        <v/>
      </c>
      <c r="O27" s="226" t="str">
        <f t="shared" si="16"/>
        <v/>
      </c>
      <c r="P27" s="226" t="str">
        <f t="shared" si="16"/>
        <v/>
      </c>
      <c r="Q27" s="226" t="str">
        <f t="shared" si="16"/>
        <v/>
      </c>
      <c r="R27" s="221">
        <f>SUM(H27:Q27)</f>
        <v>0</v>
      </c>
    </row>
    <row r="28" spans="1:18" s="217" customFormat="1" ht="15.65" customHeight="1" x14ac:dyDescent="0.3">
      <c r="A28" s="198"/>
      <c r="G28" s="216" t="s">
        <v>230</v>
      </c>
      <c r="H28" s="226">
        <f>SUM(H24:H27)</f>
        <v>0</v>
      </c>
      <c r="I28" s="226">
        <f t="shared" ref="I28:Q28" si="17">SUM(I24:I27)</f>
        <v>0</v>
      </c>
      <c r="J28" s="226">
        <f t="shared" si="17"/>
        <v>0</v>
      </c>
      <c r="K28" s="226">
        <f t="shared" si="17"/>
        <v>0</v>
      </c>
      <c r="L28" s="226">
        <f t="shared" si="17"/>
        <v>0</v>
      </c>
      <c r="M28" s="226">
        <f t="shared" si="17"/>
        <v>0</v>
      </c>
      <c r="N28" s="226">
        <f t="shared" si="17"/>
        <v>0</v>
      </c>
      <c r="O28" s="226">
        <f t="shared" si="17"/>
        <v>0</v>
      </c>
      <c r="P28" s="226">
        <f t="shared" si="17"/>
        <v>0</v>
      </c>
      <c r="Q28" s="226">
        <f t="shared" si="17"/>
        <v>0</v>
      </c>
      <c r="R28" s="221">
        <f>SUM(H28:Q28)</f>
        <v>0</v>
      </c>
    </row>
    <row r="29" spans="1:18" s="217" customFormat="1" ht="15.65" customHeight="1" x14ac:dyDescent="0.3">
      <c r="A29" s="198"/>
      <c r="G29" s="216" t="s">
        <v>231</v>
      </c>
      <c r="H29" s="218" t="str">
        <f t="shared" ref="H29" si="18">IFERROR(H28/H30,"")</f>
        <v/>
      </c>
      <c r="I29" s="218" t="str">
        <f t="shared" ref="I29" si="19">IFERROR(I28/I30,"")</f>
        <v/>
      </c>
      <c r="J29" s="218" t="str">
        <f t="shared" ref="J29" si="20">IFERROR(J28/J30,"")</f>
        <v/>
      </c>
      <c r="K29" s="218" t="str">
        <f t="shared" ref="K29" si="21">IFERROR(K28/K30,"")</f>
        <v/>
      </c>
      <c r="L29" s="218" t="str">
        <f t="shared" ref="L29" si="22">IFERROR(L28/L30,"")</f>
        <v/>
      </c>
      <c r="M29" s="218" t="str">
        <f t="shared" ref="M29" si="23">IFERROR(M28/M30,"")</f>
        <v/>
      </c>
      <c r="N29" s="218" t="str">
        <f t="shared" ref="N29" si="24">IFERROR(N28/N30,"")</f>
        <v/>
      </c>
      <c r="O29" s="218" t="str">
        <f t="shared" ref="O29" si="25">IFERROR(O28/O30,"")</f>
        <v/>
      </c>
      <c r="P29" s="218" t="str">
        <f t="shared" ref="P29" si="26">IFERROR(P28/P30,"")</f>
        <v/>
      </c>
      <c r="Q29" s="218" t="str">
        <f t="shared" ref="Q29" si="27">IFERROR(Q28/Q30,"")</f>
        <v/>
      </c>
      <c r="R29" s="218" t="str">
        <f>IFERROR(R28/R30,"")</f>
        <v/>
      </c>
    </row>
    <row r="30" spans="1:18" s="217" customFormat="1" ht="15.65" customHeight="1" x14ac:dyDescent="0.3">
      <c r="A30" s="198"/>
      <c r="G30" s="216" t="s">
        <v>228</v>
      </c>
      <c r="H30" s="226">
        <f>SUM(H23:H27)</f>
        <v>0</v>
      </c>
      <c r="I30" s="226">
        <f t="shared" ref="I30:Q30" si="28">SUM(I23:I27)</f>
        <v>0</v>
      </c>
      <c r="J30" s="226">
        <f t="shared" si="28"/>
        <v>0</v>
      </c>
      <c r="K30" s="226">
        <f t="shared" si="28"/>
        <v>0</v>
      </c>
      <c r="L30" s="226">
        <f t="shared" si="28"/>
        <v>0</v>
      </c>
      <c r="M30" s="226">
        <f t="shared" si="28"/>
        <v>0</v>
      </c>
      <c r="N30" s="226">
        <f t="shared" si="28"/>
        <v>0</v>
      </c>
      <c r="O30" s="226">
        <f t="shared" si="28"/>
        <v>0</v>
      </c>
      <c r="P30" s="226">
        <f t="shared" si="28"/>
        <v>0</v>
      </c>
      <c r="Q30" s="226">
        <f t="shared" si="28"/>
        <v>0</v>
      </c>
      <c r="R30" s="221">
        <f t="shared" ref="R30:R32" si="29">SUM(H30:Q30)</f>
        <v>0</v>
      </c>
    </row>
    <row r="31" spans="1:18" s="198" customFormat="1" ht="15.65" customHeight="1" x14ac:dyDescent="0.35">
      <c r="F31" s="227"/>
      <c r="G31" s="200" t="s">
        <v>226</v>
      </c>
      <c r="H31" s="224" t="str">
        <f t="shared" ref="H31" si="30">IFERROR(H30*H21,"")</f>
        <v/>
      </c>
      <c r="I31" s="224" t="str">
        <f t="shared" ref="I31" si="31">IFERROR(I30*I21,"")</f>
        <v/>
      </c>
      <c r="J31" s="224" t="str">
        <f t="shared" ref="J31" si="32">IFERROR(J30*J21,"")</f>
        <v/>
      </c>
      <c r="K31" s="224" t="str">
        <f t="shared" ref="K31" si="33">IFERROR(K30*K21,"")</f>
        <v/>
      </c>
      <c r="L31" s="224" t="str">
        <f t="shared" ref="L31" si="34">IFERROR(L30*L21,"")</f>
        <v/>
      </c>
      <c r="M31" s="224" t="str">
        <f t="shared" ref="M31" si="35">IFERROR(M30*M21,"")</f>
        <v/>
      </c>
      <c r="N31" s="224" t="str">
        <f t="shared" ref="N31" si="36">IFERROR(N30*N21,"")</f>
        <v/>
      </c>
      <c r="O31" s="224" t="str">
        <f t="shared" ref="O31" si="37">IFERROR(O30*O21,"")</f>
        <v/>
      </c>
      <c r="P31" s="224" t="str">
        <f t="shared" ref="P31" si="38">IFERROR(P30*P21,"")</f>
        <v/>
      </c>
      <c r="Q31" s="224" t="str">
        <f t="shared" ref="Q31" si="39">IFERROR(Q30*Q21,"")</f>
        <v/>
      </c>
      <c r="R31" s="221">
        <f t="shared" si="29"/>
        <v>0</v>
      </c>
    </row>
    <row r="32" spans="1:18" s="198" customFormat="1" ht="15.65" customHeight="1" x14ac:dyDescent="0.35">
      <c r="F32" s="227"/>
      <c r="G32" s="200" t="s">
        <v>227</v>
      </c>
      <c r="H32" s="224" t="str">
        <f t="shared" ref="H32" si="40">IFERROR(H30-H31,"")</f>
        <v/>
      </c>
      <c r="I32" s="224" t="str">
        <f t="shared" ref="I32" si="41">IFERROR(I30-I31,"")</f>
        <v/>
      </c>
      <c r="J32" s="224" t="str">
        <f t="shared" ref="J32" si="42">IFERROR(J30-J31,"")</f>
        <v/>
      </c>
      <c r="K32" s="224" t="str">
        <f t="shared" ref="K32" si="43">IFERROR(K30-K31,"")</f>
        <v/>
      </c>
      <c r="L32" s="224" t="str">
        <f t="shared" ref="L32" si="44">IFERROR(L30-L31,"")</f>
        <v/>
      </c>
      <c r="M32" s="224" t="str">
        <f t="shared" ref="M32" si="45">IFERROR(M30-M31,"")</f>
        <v/>
      </c>
      <c r="N32" s="224" t="str">
        <f t="shared" ref="N32" si="46">IFERROR(N30-N31,"")</f>
        <v/>
      </c>
      <c r="O32" s="224" t="str">
        <f t="shared" ref="O32" si="47">IFERROR(O30-O31,"")</f>
        <v/>
      </c>
      <c r="P32" s="224" t="str">
        <f t="shared" ref="P32" si="48">IFERROR(P30-P31,"")</f>
        <v/>
      </c>
      <c r="Q32" s="224" t="str">
        <f t="shared" ref="Q32" si="49">IFERROR(Q30-Q31,"")</f>
        <v/>
      </c>
      <c r="R32" s="221">
        <f t="shared" si="29"/>
        <v>0</v>
      </c>
    </row>
    <row r="33" spans="1:18" s="188" customFormat="1" ht="15.65" customHeight="1" x14ac:dyDescent="0.35">
      <c r="F33" s="228"/>
      <c r="G33" s="229" t="s">
        <v>191</v>
      </c>
      <c r="H33" s="230" t="str">
        <f>IFERROR(H31+H32,"")</f>
        <v/>
      </c>
      <c r="I33" s="230" t="str">
        <f t="shared" ref="I33:Q33" si="50">IFERROR(I31+I32,"")</f>
        <v/>
      </c>
      <c r="J33" s="230" t="str">
        <f t="shared" si="50"/>
        <v/>
      </c>
      <c r="K33" s="230" t="str">
        <f t="shared" si="50"/>
        <v/>
      </c>
      <c r="L33" s="230" t="str">
        <f t="shared" si="50"/>
        <v/>
      </c>
      <c r="M33" s="230" t="str">
        <f t="shared" si="50"/>
        <v/>
      </c>
      <c r="N33" s="230" t="str">
        <f t="shared" si="50"/>
        <v/>
      </c>
      <c r="O33" s="230" t="str">
        <f t="shared" si="50"/>
        <v/>
      </c>
      <c r="P33" s="230" t="str">
        <f t="shared" si="50"/>
        <v/>
      </c>
      <c r="Q33" s="230" t="str">
        <f t="shared" si="50"/>
        <v/>
      </c>
      <c r="R33" s="230">
        <f>SUM(H33:Q33)</f>
        <v>0</v>
      </c>
    </row>
    <row r="34" spans="1:18" s="180" customFormat="1" ht="16" customHeight="1" x14ac:dyDescent="0.3">
      <c r="A34" s="142"/>
      <c r="G34" s="686" t="s">
        <v>213</v>
      </c>
      <c r="H34" s="686"/>
      <c r="I34" s="686"/>
      <c r="J34" s="686"/>
      <c r="K34" s="686"/>
      <c r="L34" s="686"/>
      <c r="M34" s="686"/>
      <c r="N34" s="686"/>
      <c r="O34" s="686"/>
      <c r="P34" s="686"/>
      <c r="Q34" s="686"/>
      <c r="R34" s="686"/>
    </row>
    <row r="35" spans="1:18" s="198" customFormat="1" ht="15.65" customHeight="1" x14ac:dyDescent="0.35">
      <c r="F35" s="217"/>
      <c r="G35" s="231" t="s">
        <v>192</v>
      </c>
      <c r="H35" s="232">
        <f>'Labor Calculator'!I22</f>
        <v>0</v>
      </c>
      <c r="I35" s="232">
        <f>'Labor Calculator'!J22</f>
        <v>0</v>
      </c>
      <c r="J35" s="232">
        <f>'Labor Calculator'!K22</f>
        <v>0</v>
      </c>
      <c r="K35" s="232">
        <f>'Labor Calculator'!L22</f>
        <v>0</v>
      </c>
      <c r="L35" s="232">
        <f>'Labor Calculator'!M22</f>
        <v>0</v>
      </c>
      <c r="M35" s="232">
        <f>'Labor Calculator'!N22</f>
        <v>0</v>
      </c>
      <c r="N35" s="232">
        <f>'Labor Calculator'!O22</f>
        <v>0</v>
      </c>
      <c r="O35" s="232">
        <f>'Labor Calculator'!P22</f>
        <v>0</v>
      </c>
      <c r="P35" s="232">
        <f>'Labor Calculator'!Q22</f>
        <v>0</v>
      </c>
      <c r="Q35" s="232">
        <f>'Labor Calculator'!R22</f>
        <v>0</v>
      </c>
      <c r="R35" s="233">
        <f>SUM(H35:Q35)</f>
        <v>0</v>
      </c>
    </row>
    <row r="36" spans="1:18" s="198" customFormat="1" ht="15.65" customHeight="1" x14ac:dyDescent="0.3">
      <c r="F36" s="217"/>
      <c r="G36" s="200" t="s">
        <v>190</v>
      </c>
      <c r="H36" s="220">
        <f>IFERROR(H23*H35,"")</f>
        <v>0</v>
      </c>
      <c r="I36" s="220">
        <f t="shared" ref="I36:Q36" si="51">IFERROR(I23*I35,"")</f>
        <v>0</v>
      </c>
      <c r="J36" s="220">
        <f t="shared" si="51"/>
        <v>0</v>
      </c>
      <c r="K36" s="220">
        <f t="shared" si="51"/>
        <v>0</v>
      </c>
      <c r="L36" s="220">
        <f t="shared" si="51"/>
        <v>0</v>
      </c>
      <c r="M36" s="220">
        <f t="shared" si="51"/>
        <v>0</v>
      </c>
      <c r="N36" s="220">
        <f t="shared" si="51"/>
        <v>0</v>
      </c>
      <c r="O36" s="220">
        <f t="shared" si="51"/>
        <v>0</v>
      </c>
      <c r="P36" s="220">
        <f t="shared" si="51"/>
        <v>0</v>
      </c>
      <c r="Q36" s="220">
        <f t="shared" si="51"/>
        <v>0</v>
      </c>
      <c r="R36" s="221">
        <f>SUM(H36:Q36)</f>
        <v>0</v>
      </c>
    </row>
    <row r="37" spans="1:18" s="198" customFormat="1" ht="15.65" customHeight="1" x14ac:dyDescent="0.35">
      <c r="F37" s="217"/>
      <c r="G37" s="200" t="s">
        <v>222</v>
      </c>
      <c r="H37" s="224">
        <f>IFERROR(H24*H35,"")</f>
        <v>0</v>
      </c>
      <c r="I37" s="224">
        <f t="shared" ref="I37:Q37" si="52">IFERROR(I24*I35,"")</f>
        <v>0</v>
      </c>
      <c r="J37" s="224">
        <f t="shared" si="52"/>
        <v>0</v>
      </c>
      <c r="K37" s="224">
        <f t="shared" si="52"/>
        <v>0</v>
      </c>
      <c r="L37" s="224">
        <f t="shared" si="52"/>
        <v>0</v>
      </c>
      <c r="M37" s="224">
        <f t="shared" si="52"/>
        <v>0</v>
      </c>
      <c r="N37" s="224">
        <f t="shared" si="52"/>
        <v>0</v>
      </c>
      <c r="O37" s="224">
        <f t="shared" si="52"/>
        <v>0</v>
      </c>
      <c r="P37" s="224">
        <f t="shared" si="52"/>
        <v>0</v>
      </c>
      <c r="Q37" s="224">
        <f t="shared" si="52"/>
        <v>0</v>
      </c>
      <c r="R37" s="221">
        <f t="shared" ref="R37:R39" si="53">SUM(H37:Q37)</f>
        <v>0</v>
      </c>
    </row>
    <row r="38" spans="1:18" s="198" customFormat="1" ht="15.65" customHeight="1" x14ac:dyDescent="0.35">
      <c r="F38" s="217"/>
      <c r="G38" s="200" t="s">
        <v>225</v>
      </c>
      <c r="H38" s="224" t="str">
        <f t="shared" ref="H38" si="54">IFERROR(H25*H35,"")</f>
        <v/>
      </c>
      <c r="I38" s="224" t="str">
        <f t="shared" ref="I38:Q38" si="55">IFERROR(I25*I35,"")</f>
        <v/>
      </c>
      <c r="J38" s="224" t="str">
        <f t="shared" si="55"/>
        <v/>
      </c>
      <c r="K38" s="224" t="str">
        <f t="shared" si="55"/>
        <v/>
      </c>
      <c r="L38" s="224" t="str">
        <f t="shared" si="55"/>
        <v/>
      </c>
      <c r="M38" s="224" t="str">
        <f t="shared" si="55"/>
        <v/>
      </c>
      <c r="N38" s="224" t="str">
        <f t="shared" si="55"/>
        <v/>
      </c>
      <c r="O38" s="224" t="str">
        <f t="shared" si="55"/>
        <v/>
      </c>
      <c r="P38" s="224" t="str">
        <f t="shared" si="55"/>
        <v/>
      </c>
      <c r="Q38" s="224" t="str">
        <f t="shared" si="55"/>
        <v/>
      </c>
      <c r="R38" s="221">
        <f t="shared" si="53"/>
        <v>0</v>
      </c>
    </row>
    <row r="39" spans="1:18" s="198" customFormat="1" ht="15.65" customHeight="1" x14ac:dyDescent="0.35">
      <c r="F39" s="217"/>
      <c r="G39" s="200" t="s">
        <v>219</v>
      </c>
      <c r="H39" s="224">
        <f>IFERROR(H26*H35,"")</f>
        <v>0</v>
      </c>
      <c r="I39" s="224">
        <f t="shared" ref="I39:Q39" si="56">IFERROR(I26*I35,"")</f>
        <v>0</v>
      </c>
      <c r="J39" s="224">
        <f t="shared" si="56"/>
        <v>0</v>
      </c>
      <c r="K39" s="224">
        <f t="shared" si="56"/>
        <v>0</v>
      </c>
      <c r="L39" s="224">
        <f t="shared" si="56"/>
        <v>0</v>
      </c>
      <c r="M39" s="224">
        <f t="shared" si="56"/>
        <v>0</v>
      </c>
      <c r="N39" s="224">
        <f t="shared" si="56"/>
        <v>0</v>
      </c>
      <c r="O39" s="224">
        <f t="shared" si="56"/>
        <v>0</v>
      </c>
      <c r="P39" s="224">
        <f t="shared" si="56"/>
        <v>0</v>
      </c>
      <c r="Q39" s="224">
        <f t="shared" si="56"/>
        <v>0</v>
      </c>
      <c r="R39" s="221">
        <f t="shared" si="53"/>
        <v>0</v>
      </c>
    </row>
    <row r="40" spans="1:18" s="198" customFormat="1" ht="15.65" customHeight="1" x14ac:dyDescent="0.3">
      <c r="F40" s="217"/>
      <c r="G40" s="216" t="s">
        <v>220</v>
      </c>
      <c r="H40" s="226" t="str">
        <f t="shared" ref="H40" si="57">IFERROR(H27*H35,"")</f>
        <v/>
      </c>
      <c r="I40" s="226" t="str">
        <f t="shared" ref="I40:Q40" si="58">IFERROR(I27*I35,"")</f>
        <v/>
      </c>
      <c r="J40" s="226" t="str">
        <f t="shared" si="58"/>
        <v/>
      </c>
      <c r="K40" s="226" t="str">
        <f t="shared" si="58"/>
        <v/>
      </c>
      <c r="L40" s="226" t="str">
        <f t="shared" si="58"/>
        <v/>
      </c>
      <c r="M40" s="226" t="str">
        <f t="shared" si="58"/>
        <v/>
      </c>
      <c r="N40" s="226" t="str">
        <f t="shared" si="58"/>
        <v/>
      </c>
      <c r="O40" s="226" t="str">
        <f t="shared" si="58"/>
        <v/>
      </c>
      <c r="P40" s="226" t="str">
        <f t="shared" si="58"/>
        <v/>
      </c>
      <c r="Q40" s="226" t="str">
        <f t="shared" si="58"/>
        <v/>
      </c>
      <c r="R40" s="221">
        <f>SUM(H40:Q40)</f>
        <v>0</v>
      </c>
    </row>
    <row r="41" spans="1:18" s="198" customFormat="1" ht="15.65" customHeight="1" x14ac:dyDescent="0.3">
      <c r="F41" s="217"/>
      <c r="G41" s="216" t="s">
        <v>230</v>
      </c>
      <c r="H41" s="226">
        <f>IFERROR(H28*H35,"")</f>
        <v>0</v>
      </c>
      <c r="I41" s="226">
        <f t="shared" ref="I41:Q41" si="59">IFERROR(I28*I35,"")</f>
        <v>0</v>
      </c>
      <c r="J41" s="226">
        <f t="shared" si="59"/>
        <v>0</v>
      </c>
      <c r="K41" s="226">
        <f t="shared" si="59"/>
        <v>0</v>
      </c>
      <c r="L41" s="226">
        <f t="shared" si="59"/>
        <v>0</v>
      </c>
      <c r="M41" s="226">
        <f t="shared" si="59"/>
        <v>0</v>
      </c>
      <c r="N41" s="226">
        <f t="shared" si="59"/>
        <v>0</v>
      </c>
      <c r="O41" s="226">
        <f t="shared" si="59"/>
        <v>0</v>
      </c>
      <c r="P41" s="226">
        <f t="shared" si="59"/>
        <v>0</v>
      </c>
      <c r="Q41" s="226">
        <f t="shared" si="59"/>
        <v>0</v>
      </c>
      <c r="R41" s="221">
        <f>SUM(H41:Q41)</f>
        <v>0</v>
      </c>
    </row>
    <row r="42" spans="1:18" s="198" customFormat="1" ht="15.65" customHeight="1" x14ac:dyDescent="0.3">
      <c r="F42" s="217"/>
      <c r="G42" s="216" t="s">
        <v>231</v>
      </c>
      <c r="H42" s="218" t="str">
        <f t="shared" ref="H42" si="60">IFERROR(H41/H43,"")</f>
        <v/>
      </c>
      <c r="I42" s="218" t="str">
        <f t="shared" ref="I42" si="61">IFERROR(I41/I43,"")</f>
        <v/>
      </c>
      <c r="J42" s="218" t="str">
        <f t="shared" ref="J42" si="62">IFERROR(J41/J43,"")</f>
        <v/>
      </c>
      <c r="K42" s="218" t="str">
        <f t="shared" ref="K42" si="63">IFERROR(K41/K43,"")</f>
        <v/>
      </c>
      <c r="L42" s="218" t="str">
        <f t="shared" ref="L42" si="64">IFERROR(L41/L43,"")</f>
        <v/>
      </c>
      <c r="M42" s="218" t="str">
        <f t="shared" ref="M42" si="65">IFERROR(M41/M43,"")</f>
        <v/>
      </c>
      <c r="N42" s="218" t="str">
        <f t="shared" ref="N42" si="66">IFERROR(N41/N43,"")</f>
        <v/>
      </c>
      <c r="O42" s="218" t="str">
        <f t="shared" ref="O42" si="67">IFERROR(O41/O43,"")</f>
        <v/>
      </c>
      <c r="P42" s="218" t="str">
        <f t="shared" ref="P42" si="68">IFERROR(P41/P43,"")</f>
        <v/>
      </c>
      <c r="Q42" s="218" t="str">
        <f t="shared" ref="Q42" si="69">IFERROR(Q41/Q43,"")</f>
        <v/>
      </c>
      <c r="R42" s="218" t="str">
        <f>IFERROR(R41/R43,"")</f>
        <v/>
      </c>
    </row>
    <row r="43" spans="1:18" s="198" customFormat="1" ht="15.65" customHeight="1" x14ac:dyDescent="0.3">
      <c r="F43" s="217"/>
      <c r="G43" s="216" t="s">
        <v>228</v>
      </c>
      <c r="H43" s="226">
        <f>IFERROR(H30*H35,"")</f>
        <v>0</v>
      </c>
      <c r="I43" s="226">
        <f t="shared" ref="I43:Q43" si="70">IFERROR(I30*I35,"")</f>
        <v>0</v>
      </c>
      <c r="J43" s="226">
        <f t="shared" si="70"/>
        <v>0</v>
      </c>
      <c r="K43" s="226">
        <f t="shared" si="70"/>
        <v>0</v>
      </c>
      <c r="L43" s="226">
        <f t="shared" si="70"/>
        <v>0</v>
      </c>
      <c r="M43" s="226">
        <f t="shared" si="70"/>
        <v>0</v>
      </c>
      <c r="N43" s="226">
        <f t="shared" si="70"/>
        <v>0</v>
      </c>
      <c r="O43" s="226">
        <f t="shared" si="70"/>
        <v>0</v>
      </c>
      <c r="P43" s="226">
        <f t="shared" si="70"/>
        <v>0</v>
      </c>
      <c r="Q43" s="226">
        <f t="shared" si="70"/>
        <v>0</v>
      </c>
      <c r="R43" s="221">
        <f t="shared" ref="R43:R47" si="71">SUM(H43:Q43)</f>
        <v>0</v>
      </c>
    </row>
    <row r="44" spans="1:18" s="198" customFormat="1" ht="15.65" customHeight="1" x14ac:dyDescent="0.3">
      <c r="F44" s="217"/>
      <c r="G44" s="216" t="s">
        <v>336</v>
      </c>
      <c r="H44" s="274">
        <f>H35*H18</f>
        <v>0</v>
      </c>
      <c r="I44" s="274">
        <f t="shared" ref="I44:Q44" si="72">I35*I18</f>
        <v>0</v>
      </c>
      <c r="J44" s="274">
        <f t="shared" si="72"/>
        <v>0</v>
      </c>
      <c r="K44" s="274">
        <f t="shared" si="72"/>
        <v>0</v>
      </c>
      <c r="L44" s="274">
        <f t="shared" si="72"/>
        <v>0</v>
      </c>
      <c r="M44" s="274">
        <f t="shared" si="72"/>
        <v>0</v>
      </c>
      <c r="N44" s="274">
        <f t="shared" si="72"/>
        <v>0</v>
      </c>
      <c r="O44" s="274">
        <f t="shared" si="72"/>
        <v>0</v>
      </c>
      <c r="P44" s="274">
        <f t="shared" si="72"/>
        <v>0</v>
      </c>
      <c r="Q44" s="274">
        <f t="shared" si="72"/>
        <v>0</v>
      </c>
      <c r="R44" s="206">
        <f>SUM(H44:Q44)</f>
        <v>0</v>
      </c>
    </row>
    <row r="45" spans="1:18" s="198" customFormat="1" ht="15.65" customHeight="1" x14ac:dyDescent="0.35">
      <c r="F45" s="217"/>
      <c r="G45" s="200" t="s">
        <v>226</v>
      </c>
      <c r="H45" s="224" t="str">
        <f>IFERROR(H31*H35,"")</f>
        <v/>
      </c>
      <c r="I45" s="224" t="str">
        <f t="shared" ref="I45:Q45" si="73">IFERROR(I31*I35,"")</f>
        <v/>
      </c>
      <c r="J45" s="224" t="str">
        <f t="shared" si="73"/>
        <v/>
      </c>
      <c r="K45" s="224" t="str">
        <f t="shared" si="73"/>
        <v/>
      </c>
      <c r="L45" s="224" t="str">
        <f t="shared" si="73"/>
        <v/>
      </c>
      <c r="M45" s="224" t="str">
        <f t="shared" si="73"/>
        <v/>
      </c>
      <c r="N45" s="224" t="str">
        <f t="shared" si="73"/>
        <v/>
      </c>
      <c r="O45" s="224" t="str">
        <f t="shared" si="73"/>
        <v/>
      </c>
      <c r="P45" s="224" t="str">
        <f t="shared" si="73"/>
        <v/>
      </c>
      <c r="Q45" s="224" t="str">
        <f t="shared" si="73"/>
        <v/>
      </c>
      <c r="R45" s="221">
        <f t="shared" si="71"/>
        <v>0</v>
      </c>
    </row>
    <row r="46" spans="1:18" s="198" customFormat="1" ht="15.65" customHeight="1" x14ac:dyDescent="0.35">
      <c r="F46" s="217"/>
      <c r="G46" s="200" t="s">
        <v>337</v>
      </c>
      <c r="H46" s="214">
        <f>H35*H19</f>
        <v>0</v>
      </c>
      <c r="I46" s="214">
        <f t="shared" ref="I46:Q46" si="74">I35*I19</f>
        <v>0</v>
      </c>
      <c r="J46" s="214">
        <f t="shared" si="74"/>
        <v>0</v>
      </c>
      <c r="K46" s="214">
        <f t="shared" si="74"/>
        <v>0</v>
      </c>
      <c r="L46" s="214">
        <f t="shared" si="74"/>
        <v>0</v>
      </c>
      <c r="M46" s="214">
        <f t="shared" si="74"/>
        <v>0</v>
      </c>
      <c r="N46" s="214">
        <f t="shared" si="74"/>
        <v>0</v>
      </c>
      <c r="O46" s="214">
        <f t="shared" si="74"/>
        <v>0</v>
      </c>
      <c r="P46" s="214">
        <f t="shared" si="74"/>
        <v>0</v>
      </c>
      <c r="Q46" s="214">
        <f t="shared" si="74"/>
        <v>0</v>
      </c>
      <c r="R46" s="206">
        <f>SUM(H46:Q46)</f>
        <v>0</v>
      </c>
    </row>
    <row r="47" spans="1:18" s="198" customFormat="1" ht="15.65" customHeight="1" x14ac:dyDescent="0.35">
      <c r="F47" s="217"/>
      <c r="G47" s="200" t="s">
        <v>227</v>
      </c>
      <c r="H47" s="224" t="str">
        <f t="shared" ref="H47" si="75">IFERROR(H32*H35,"")</f>
        <v/>
      </c>
      <c r="I47" s="224" t="str">
        <f t="shared" ref="I47:Q47" si="76">IFERROR(I32*I35,"")</f>
        <v/>
      </c>
      <c r="J47" s="224" t="str">
        <f t="shared" si="76"/>
        <v/>
      </c>
      <c r="K47" s="224" t="str">
        <f t="shared" si="76"/>
        <v/>
      </c>
      <c r="L47" s="224" t="str">
        <f t="shared" si="76"/>
        <v/>
      </c>
      <c r="M47" s="224" t="str">
        <f t="shared" si="76"/>
        <v/>
      </c>
      <c r="N47" s="224" t="str">
        <f t="shared" si="76"/>
        <v/>
      </c>
      <c r="O47" s="224" t="str">
        <f t="shared" si="76"/>
        <v/>
      </c>
      <c r="P47" s="224" t="str">
        <f t="shared" si="76"/>
        <v/>
      </c>
      <c r="Q47" s="224" t="str">
        <f t="shared" si="76"/>
        <v/>
      </c>
      <c r="R47" s="221">
        <f t="shared" si="71"/>
        <v>0</v>
      </c>
    </row>
    <row r="48" spans="1:18" s="198" customFormat="1" ht="15.65" customHeight="1" x14ac:dyDescent="0.35">
      <c r="F48" s="217"/>
      <c r="G48" s="229" t="s">
        <v>191</v>
      </c>
      <c r="H48" s="230" t="str">
        <f>IFERROR(H45+H47,"")</f>
        <v/>
      </c>
      <c r="I48" s="230" t="str">
        <f t="shared" ref="I48:Q48" si="77">IFERROR(I45+I47,"")</f>
        <v/>
      </c>
      <c r="J48" s="230" t="str">
        <f t="shared" si="77"/>
        <v/>
      </c>
      <c r="K48" s="230" t="str">
        <f t="shared" si="77"/>
        <v/>
      </c>
      <c r="L48" s="230" t="str">
        <f t="shared" si="77"/>
        <v/>
      </c>
      <c r="M48" s="230" t="str">
        <f t="shared" si="77"/>
        <v/>
      </c>
      <c r="N48" s="230" t="str">
        <f t="shared" si="77"/>
        <v/>
      </c>
      <c r="O48" s="230" t="str">
        <f t="shared" si="77"/>
        <v/>
      </c>
      <c r="P48" s="230" t="str">
        <f t="shared" si="77"/>
        <v/>
      </c>
      <c r="Q48" s="230" t="str">
        <f t="shared" si="77"/>
        <v/>
      </c>
      <c r="R48" s="230">
        <f>R45+R47</f>
        <v>0</v>
      </c>
    </row>
    <row r="49" spans="18:18" x14ac:dyDescent="0.3">
      <c r="R49" s="275"/>
    </row>
  </sheetData>
  <mergeCells count="43">
    <mergeCell ref="B4:E5"/>
    <mergeCell ref="B12:D12"/>
    <mergeCell ref="B17:C17"/>
    <mergeCell ref="B21:D21"/>
    <mergeCell ref="B13:D13"/>
    <mergeCell ref="B18:D18"/>
    <mergeCell ref="B15:E15"/>
    <mergeCell ref="B16:C16"/>
    <mergeCell ref="B7:D7"/>
    <mergeCell ref="B8:D8"/>
    <mergeCell ref="B9:E10"/>
    <mergeCell ref="B11:E11"/>
    <mergeCell ref="B20:E20"/>
    <mergeCell ref="P4:P5"/>
    <mergeCell ref="H4:H5"/>
    <mergeCell ref="I4:I5"/>
    <mergeCell ref="G34:R34"/>
    <mergeCell ref="G7:R7"/>
    <mergeCell ref="G4:G5"/>
    <mergeCell ref="Q8:Q9"/>
    <mergeCell ref="K8:K9"/>
    <mergeCell ref="L8:L9"/>
    <mergeCell ref="M8:M9"/>
    <mergeCell ref="N8:N9"/>
    <mergeCell ref="O8:O9"/>
    <mergeCell ref="P8:P9"/>
    <mergeCell ref="J4:J5"/>
    <mergeCell ref="B22:D22"/>
    <mergeCell ref="B24:D24"/>
    <mergeCell ref="B25:D25"/>
    <mergeCell ref="B23:D23"/>
    <mergeCell ref="B2:R2"/>
    <mergeCell ref="G8:G9"/>
    <mergeCell ref="H8:H9"/>
    <mergeCell ref="I8:I9"/>
    <mergeCell ref="J8:J9"/>
    <mergeCell ref="Q4:Q5"/>
    <mergeCell ref="R4:R5"/>
    <mergeCell ref="K4:K5"/>
    <mergeCell ref="L4:L5"/>
    <mergeCell ref="M4:M5"/>
    <mergeCell ref="N4:N5"/>
    <mergeCell ref="O4:O5"/>
  </mergeCells>
  <phoneticPr fontId="12" type="noConversion"/>
  <pageMargins left="0.7" right="0.7" top="0.75" bottom="0.75" header="0.3" footer="0.3"/>
  <pageSetup scale="45"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06ECA-4EF0-438E-8702-8059C4CC8269}">
  <sheetPr>
    <tabColor rgb="FFFF0000"/>
    <pageSetUpPr fitToPage="1"/>
  </sheetPr>
  <dimension ref="B1:R115"/>
  <sheetViews>
    <sheetView showGridLines="0" showRowColHeaders="0" showZeros="0" zoomScaleNormal="100" workbookViewId="0">
      <pane ySplit="9" topLeftCell="A10" activePane="bottomLeft" state="frozen"/>
      <selection activeCell="I22" sqref="I22"/>
      <selection pane="bottomLeft" activeCell="I22" sqref="I22"/>
    </sheetView>
  </sheetViews>
  <sheetFormatPr defaultColWidth="9.08984375" defaultRowHeight="18" customHeight="1" x14ac:dyDescent="0.35"/>
  <cols>
    <col min="1" max="1" width="2.1796875" customWidth="1"/>
    <col min="2" max="2" width="8.1796875" customWidth="1"/>
    <col min="3" max="3" width="15.36328125" customWidth="1"/>
    <col min="4" max="4" width="29" customWidth="1"/>
    <col min="5" max="5" width="49.81640625" customWidth="1"/>
    <col min="6" max="6" width="0.453125" customWidth="1"/>
    <col min="7" max="7" width="10.81640625" style="38" customWidth="1"/>
    <col min="8" max="8" width="10.81640625" style="276" customWidth="1"/>
    <col min="9" max="9" width="10.81640625" style="277" customWidth="1"/>
    <col min="10" max="10" width="0.453125" style="21" customWidth="1"/>
    <col min="11" max="11" width="10" style="21" hidden="1" customWidth="1"/>
    <col min="12" max="13" width="10.81640625" style="21" customWidth="1"/>
    <col min="14" max="14" width="10.81640625" style="107" customWidth="1"/>
    <col min="15" max="15" width="0.453125" customWidth="1"/>
    <col min="16" max="16" width="19.54296875" customWidth="1"/>
    <col min="17" max="17" width="11.6328125" customWidth="1"/>
  </cols>
  <sheetData>
    <row r="1" spans="2:18" s="1" customFormat="1" ht="30" customHeight="1" x14ac:dyDescent="0.35">
      <c r="B1" s="706">
        <f>'Start Here'!M10</f>
        <v>0</v>
      </c>
      <c r="C1" s="706"/>
      <c r="D1" s="706"/>
      <c r="E1" s="706"/>
      <c r="F1" s="706"/>
      <c r="G1" s="706"/>
      <c r="H1" s="706"/>
      <c r="I1" s="706"/>
      <c r="J1" s="706"/>
      <c r="K1" s="706"/>
      <c r="L1" s="706"/>
      <c r="M1" s="706"/>
      <c r="N1" s="706"/>
      <c r="O1" s="706"/>
      <c r="P1" s="706"/>
      <c r="Q1" s="706"/>
    </row>
    <row r="2" spans="2:18" s="288" customFormat="1" ht="24" customHeight="1" x14ac:dyDescent="0.5">
      <c r="B2" s="705" t="s">
        <v>341</v>
      </c>
      <c r="C2" s="705"/>
      <c r="D2" s="705"/>
      <c r="E2" s="705"/>
      <c r="F2" s="705"/>
      <c r="G2" s="705"/>
      <c r="H2" s="705"/>
      <c r="I2" s="705"/>
      <c r="J2" s="705"/>
      <c r="K2" s="705"/>
      <c r="L2" s="705"/>
      <c r="M2" s="705"/>
      <c r="N2" s="705"/>
      <c r="O2" s="705"/>
      <c r="P2" s="705"/>
      <c r="Q2" s="705"/>
    </row>
    <row r="3" spans="2:18" s="483" customFormat="1" ht="24" customHeight="1" x14ac:dyDescent="0.35">
      <c r="B3" s="668" t="s">
        <v>87</v>
      </c>
      <c r="C3" s="668"/>
      <c r="D3" s="420" t="str">
        <f>'Start Here'!M11</f>
        <v>Select Review Purpose</v>
      </c>
      <c r="F3" s="425"/>
      <c r="G3" s="427"/>
      <c r="H3" s="438"/>
      <c r="I3" s="427"/>
      <c r="J3" s="427"/>
      <c r="K3" s="427"/>
      <c r="L3" s="427"/>
      <c r="M3" s="427"/>
      <c r="N3" s="482"/>
    </row>
    <row r="4" spans="2:18" s="483" customFormat="1" ht="24" customHeight="1" x14ac:dyDescent="0.35">
      <c r="B4" s="669" t="s">
        <v>88</v>
      </c>
      <c r="C4" s="669"/>
      <c r="D4" s="62" t="str">
        <f>'Start Here'!M12</f>
        <v>Select Reporting Period</v>
      </c>
      <c r="F4" s="425"/>
      <c r="G4" s="427"/>
      <c r="H4" s="438"/>
      <c r="I4" s="427"/>
      <c r="J4" s="427"/>
      <c r="K4" s="427"/>
      <c r="L4" s="427"/>
      <c r="M4" s="427"/>
      <c r="N4" s="482"/>
    </row>
    <row r="5" spans="2:18" s="279" customFormat="1" ht="18" customHeight="1" x14ac:dyDescent="0.35">
      <c r="B5" s="697" t="s">
        <v>245</v>
      </c>
      <c r="C5" s="699" t="s">
        <v>352</v>
      </c>
      <c r="D5" s="697" t="s">
        <v>236</v>
      </c>
      <c r="E5" s="697" t="s">
        <v>432</v>
      </c>
      <c r="F5" s="278"/>
      <c r="G5" s="702" t="s">
        <v>442</v>
      </c>
      <c r="H5" s="703"/>
      <c r="I5" s="704"/>
      <c r="J5" s="282"/>
      <c r="K5" s="282"/>
      <c r="L5" s="697" t="s">
        <v>355</v>
      </c>
      <c r="M5" s="697" t="s">
        <v>448</v>
      </c>
      <c r="N5" s="693" t="s">
        <v>340</v>
      </c>
      <c r="P5" s="713" t="s">
        <v>453</v>
      </c>
      <c r="Q5" s="713"/>
    </row>
    <row r="6" spans="2:18" s="282" customFormat="1" ht="18" customHeight="1" x14ac:dyDescent="0.35">
      <c r="B6" s="698"/>
      <c r="C6" s="700"/>
      <c r="D6" s="698"/>
      <c r="E6" s="698"/>
      <c r="F6" s="280"/>
      <c r="G6" s="695" t="s">
        <v>444</v>
      </c>
      <c r="H6" s="714" t="s">
        <v>445</v>
      </c>
      <c r="I6" s="697" t="s">
        <v>446</v>
      </c>
      <c r="J6" s="281"/>
      <c r="K6" s="281"/>
      <c r="L6" s="698"/>
      <c r="M6" s="698"/>
      <c r="N6" s="694"/>
      <c r="P6" s="707" t="s">
        <v>454</v>
      </c>
      <c r="Q6" s="709">
        <f>'Labor Calculator'!H33</f>
        <v>0</v>
      </c>
    </row>
    <row r="7" spans="2:18" s="282" customFormat="1" ht="18" customHeight="1" x14ac:dyDescent="0.35">
      <c r="B7" s="698"/>
      <c r="C7" s="700"/>
      <c r="D7" s="698"/>
      <c r="E7" s="698"/>
      <c r="F7" s="280"/>
      <c r="G7" s="696"/>
      <c r="H7" s="715"/>
      <c r="I7" s="698"/>
      <c r="L7" s="293"/>
      <c r="M7" s="698"/>
      <c r="N7" s="694"/>
      <c r="P7" s="708"/>
      <c r="Q7" s="710"/>
    </row>
    <row r="8" spans="2:18" s="282" customFormat="1" ht="18" customHeight="1" x14ac:dyDescent="0.35">
      <c r="B8" s="698"/>
      <c r="C8" s="700"/>
      <c r="D8" s="698"/>
      <c r="E8" s="698"/>
      <c r="F8" s="280"/>
      <c r="G8" s="404"/>
      <c r="H8" s="401"/>
      <c r="I8" s="698"/>
      <c r="L8" s="293"/>
      <c r="M8" s="293"/>
      <c r="N8" s="403"/>
      <c r="P8" s="711" t="s">
        <v>455</v>
      </c>
      <c r="Q8" s="712">
        <f>I9</f>
        <v>0</v>
      </c>
    </row>
    <row r="9" spans="2:18" s="282" customFormat="1" ht="18" customHeight="1" x14ac:dyDescent="0.35">
      <c r="B9" s="716"/>
      <c r="C9" s="701"/>
      <c r="D9" s="716"/>
      <c r="E9" s="716"/>
      <c r="F9" s="280"/>
      <c r="G9" s="292"/>
      <c r="H9" s="283">
        <f>SUM(H10:H109)</f>
        <v>0</v>
      </c>
      <c r="I9" s="402">
        <f>SUM(I10:I109)</f>
        <v>0</v>
      </c>
      <c r="L9" s="284">
        <f t="shared" ref="L9:M9" si="0">SUM(L10:L109)</f>
        <v>0</v>
      </c>
      <c r="M9" s="284">
        <f t="shared" si="0"/>
        <v>0</v>
      </c>
      <c r="N9" s="284">
        <f>SUM(N10:N109)</f>
        <v>0</v>
      </c>
      <c r="P9" s="711"/>
      <c r="Q9" s="712"/>
      <c r="R9" s="294"/>
    </row>
    <row r="10" spans="2:18" s="262" customFormat="1" ht="18" customHeight="1" x14ac:dyDescent="0.35">
      <c r="B10" s="491" t="s">
        <v>248</v>
      </c>
      <c r="C10" s="514"/>
      <c r="D10" s="333"/>
      <c r="E10" s="527"/>
      <c r="F10" s="334"/>
      <c r="G10" s="308"/>
      <c r="H10" s="528"/>
      <c r="I10" s="338"/>
      <c r="J10" s="339"/>
      <c r="K10" s="530" t="str">
        <f>IFERROR(N10/H10,"")</f>
        <v/>
      </c>
      <c r="L10" s="340">
        <f t="shared" ref="L10:L25" si="1">G10*H10</f>
        <v>0</v>
      </c>
      <c r="M10" s="341" t="str">
        <f>IFERROR(I10*'Labor Calculator'!$J$33,"")</f>
        <v/>
      </c>
      <c r="N10" s="340" t="str">
        <f>IFERROR((G10*H10)+(I10*'Labor Calculator'!$J$33),"")</f>
        <v/>
      </c>
      <c r="P10" s="387" t="s">
        <v>348</v>
      </c>
      <c r="Q10" s="388">
        <f>Q8-Q6</f>
        <v>0</v>
      </c>
    </row>
    <row r="11" spans="2:18" s="262" customFormat="1" ht="18" customHeight="1" x14ac:dyDescent="0.35">
      <c r="B11" s="491" t="s">
        <v>248</v>
      </c>
      <c r="C11" s="514"/>
      <c r="D11" s="333"/>
      <c r="E11" s="527"/>
      <c r="F11" s="334"/>
      <c r="G11" s="308"/>
      <c r="H11" s="528"/>
      <c r="I11" s="342"/>
      <c r="J11" s="277"/>
      <c r="K11" s="530" t="str">
        <f t="shared" ref="K11:K74" si="2">IFERROR(N11/H11,"")</f>
        <v/>
      </c>
      <c r="L11" s="340">
        <f t="shared" si="1"/>
        <v>0</v>
      </c>
      <c r="M11" s="341" t="str">
        <f>IFERROR(I11*'Labor Calculator'!$J$33,"")</f>
        <v/>
      </c>
      <c r="N11" s="340" t="str">
        <f>IFERROR((G11*H11)+(I11*'Labor Calculator'!$J$33),"")</f>
        <v/>
      </c>
    </row>
    <row r="12" spans="2:18" s="262" customFormat="1" ht="18" customHeight="1" x14ac:dyDescent="0.35">
      <c r="B12" s="491" t="s">
        <v>248</v>
      </c>
      <c r="C12" s="514"/>
      <c r="D12" s="333"/>
      <c r="E12" s="527"/>
      <c r="F12" s="334"/>
      <c r="G12" s="308"/>
      <c r="H12" s="528"/>
      <c r="I12" s="342"/>
      <c r="J12" s="277"/>
      <c r="K12" s="530" t="str">
        <f t="shared" si="2"/>
        <v/>
      </c>
      <c r="L12" s="340">
        <f t="shared" si="1"/>
        <v>0</v>
      </c>
      <c r="M12" s="341" t="str">
        <f>IFERROR(I12*'Labor Calculator'!$J$33,"")</f>
        <v/>
      </c>
      <c r="N12" s="340" t="str">
        <f>IFERROR((G12*H12)+(I12*'Labor Calculator'!$J$33),"")</f>
        <v/>
      </c>
    </row>
    <row r="13" spans="2:18" s="262" customFormat="1" ht="18" customHeight="1" x14ac:dyDescent="0.35">
      <c r="B13" s="491" t="s">
        <v>248</v>
      </c>
      <c r="C13" s="514"/>
      <c r="D13" s="333"/>
      <c r="E13" s="527"/>
      <c r="F13" s="334"/>
      <c r="G13" s="308"/>
      <c r="H13" s="528"/>
      <c r="I13" s="342"/>
      <c r="J13" s="277"/>
      <c r="K13" s="530" t="str">
        <f t="shared" si="2"/>
        <v/>
      </c>
      <c r="L13" s="340">
        <f t="shared" si="1"/>
        <v>0</v>
      </c>
      <c r="M13" s="341" t="str">
        <f>IFERROR(I13*'Labor Calculator'!$J$33,"")</f>
        <v/>
      </c>
      <c r="N13" s="340" t="str">
        <f>IFERROR((G13*H13)+(I13*'Labor Calculator'!$J$33),"")</f>
        <v/>
      </c>
    </row>
    <row r="14" spans="2:18" s="262" customFormat="1" ht="18" customHeight="1" x14ac:dyDescent="0.35">
      <c r="B14" s="491" t="s">
        <v>248</v>
      </c>
      <c r="C14" s="514"/>
      <c r="D14" s="333"/>
      <c r="E14" s="527"/>
      <c r="F14" s="334"/>
      <c r="G14" s="308"/>
      <c r="H14" s="528"/>
      <c r="I14" s="338"/>
      <c r="J14" s="277"/>
      <c r="K14" s="530" t="str">
        <f t="shared" si="2"/>
        <v/>
      </c>
      <c r="L14" s="340">
        <f t="shared" si="1"/>
        <v>0</v>
      </c>
      <c r="M14" s="341" t="str">
        <f>IFERROR(I14*'Labor Calculator'!$J$33,"")</f>
        <v/>
      </c>
      <c r="N14" s="340" t="str">
        <f>IFERROR((G14*H14)+(I14*'Labor Calculator'!$J$33),"")</f>
        <v/>
      </c>
    </row>
    <row r="15" spans="2:18" s="262" customFormat="1" ht="18" customHeight="1" x14ac:dyDescent="0.35">
      <c r="B15" s="491" t="s">
        <v>248</v>
      </c>
      <c r="C15" s="514"/>
      <c r="D15" s="333"/>
      <c r="E15" s="527"/>
      <c r="F15" s="334"/>
      <c r="G15" s="308"/>
      <c r="H15" s="528"/>
      <c r="I15" s="338"/>
      <c r="J15" s="277"/>
      <c r="K15" s="530" t="str">
        <f t="shared" si="2"/>
        <v/>
      </c>
      <c r="L15" s="340">
        <f t="shared" si="1"/>
        <v>0</v>
      </c>
      <c r="M15" s="341" t="str">
        <f>IFERROR(I15*'Labor Calculator'!$J$33,"")</f>
        <v/>
      </c>
      <c r="N15" s="340" t="str">
        <f>IFERROR((G15*H15)+(I15*'Labor Calculator'!$J$33),"")</f>
        <v/>
      </c>
    </row>
    <row r="16" spans="2:18" s="262" customFormat="1" ht="18" customHeight="1" x14ac:dyDescent="0.35">
      <c r="B16" s="491" t="s">
        <v>248</v>
      </c>
      <c r="C16" s="514"/>
      <c r="D16" s="333"/>
      <c r="E16" s="527"/>
      <c r="F16" s="334"/>
      <c r="G16" s="308"/>
      <c r="H16" s="528"/>
      <c r="I16" s="342"/>
      <c r="J16" s="339"/>
      <c r="K16" s="530" t="str">
        <f t="shared" si="2"/>
        <v/>
      </c>
      <c r="L16" s="340">
        <f t="shared" si="1"/>
        <v>0</v>
      </c>
      <c r="M16" s="341" t="str">
        <f>IFERROR(I16*'Labor Calculator'!$J$33,"")</f>
        <v/>
      </c>
      <c r="N16" s="340" t="str">
        <f>IFERROR((G16*H16)+(I16*'Labor Calculator'!$J$33),"")</f>
        <v/>
      </c>
    </row>
    <row r="17" spans="2:18" s="262" customFormat="1" ht="18" customHeight="1" x14ac:dyDescent="0.35">
      <c r="B17" s="491" t="s">
        <v>248</v>
      </c>
      <c r="C17" s="514"/>
      <c r="D17" s="333"/>
      <c r="E17" s="527"/>
      <c r="F17" s="334"/>
      <c r="G17" s="308"/>
      <c r="H17" s="528"/>
      <c r="I17" s="338"/>
      <c r="J17" s="339"/>
      <c r="K17" s="530" t="str">
        <f t="shared" si="2"/>
        <v/>
      </c>
      <c r="L17" s="340">
        <f t="shared" si="1"/>
        <v>0</v>
      </c>
      <c r="M17" s="341" t="str">
        <f>IFERROR(I17*'Labor Calculator'!$J$33,"")</f>
        <v/>
      </c>
      <c r="N17" s="340" t="str">
        <f>IFERROR((G17*H17)+(I17*'Labor Calculator'!$J$33),"")</f>
        <v/>
      </c>
      <c r="Q17" s="336"/>
    </row>
    <row r="18" spans="2:18" s="262" customFormat="1" ht="18" customHeight="1" x14ac:dyDescent="0.35">
      <c r="B18" s="491" t="s">
        <v>248</v>
      </c>
      <c r="C18" s="514"/>
      <c r="D18" s="333"/>
      <c r="E18" s="527"/>
      <c r="F18" s="334"/>
      <c r="G18" s="308"/>
      <c r="H18" s="337"/>
      <c r="I18" s="342"/>
      <c r="J18" s="339"/>
      <c r="K18" s="530" t="str">
        <f t="shared" si="2"/>
        <v/>
      </c>
      <c r="L18" s="340">
        <f t="shared" si="1"/>
        <v>0</v>
      </c>
      <c r="M18" s="341" t="str">
        <f>IFERROR(I18*'Labor Calculator'!$J$33,"")</f>
        <v/>
      </c>
      <c r="N18" s="340" t="str">
        <f>IFERROR((G18*H18)+(I18*'Labor Calculator'!$J$33),"")</f>
        <v/>
      </c>
    </row>
    <row r="19" spans="2:18" s="262" customFormat="1" ht="18" customHeight="1" x14ac:dyDescent="0.35">
      <c r="B19" s="491" t="s">
        <v>248</v>
      </c>
      <c r="C19" s="514"/>
      <c r="D19" s="333"/>
      <c r="E19" s="333"/>
      <c r="F19" s="334"/>
      <c r="G19" s="308"/>
      <c r="H19" s="337"/>
      <c r="I19" s="338"/>
      <c r="J19" s="277"/>
      <c r="K19" s="530" t="str">
        <f t="shared" si="2"/>
        <v/>
      </c>
      <c r="L19" s="340">
        <f t="shared" si="1"/>
        <v>0</v>
      </c>
      <c r="M19" s="341" t="str">
        <f>IFERROR(I19*'Labor Calculator'!$J$33,"")</f>
        <v/>
      </c>
      <c r="N19" s="340" t="str">
        <f>IFERROR((G19*H19)+(I19*'Labor Calculator'!$J$33),"")</f>
        <v/>
      </c>
    </row>
    <row r="20" spans="2:18" s="262" customFormat="1" ht="18" customHeight="1" x14ac:dyDescent="0.35">
      <c r="B20" s="491" t="s">
        <v>248</v>
      </c>
      <c r="C20" s="514"/>
      <c r="D20" s="333"/>
      <c r="E20" s="333" t="s">
        <v>574</v>
      </c>
      <c r="F20" s="334"/>
      <c r="G20" s="308"/>
      <c r="H20" s="337"/>
      <c r="I20" s="338"/>
      <c r="J20" s="277"/>
      <c r="K20" s="530" t="str">
        <f t="shared" si="2"/>
        <v/>
      </c>
      <c r="L20" s="340">
        <f t="shared" si="1"/>
        <v>0</v>
      </c>
      <c r="M20" s="341" t="str">
        <f>IFERROR(I20*'Labor Calculator'!$J$33,"")</f>
        <v/>
      </c>
      <c r="N20" s="340" t="str">
        <f>IFERROR((G20*H20)+(I20*'Labor Calculator'!$J$33),"")</f>
        <v/>
      </c>
      <c r="R20" s="529"/>
    </row>
    <row r="21" spans="2:18" s="262" customFormat="1" ht="18" customHeight="1" x14ac:dyDescent="0.35">
      <c r="B21" s="491" t="s">
        <v>248</v>
      </c>
      <c r="C21" s="514"/>
      <c r="D21" s="333"/>
      <c r="E21" s="333"/>
      <c r="F21" s="334"/>
      <c r="G21" s="308"/>
      <c r="H21" s="337"/>
      <c r="I21" s="338"/>
      <c r="J21" s="277"/>
      <c r="K21" s="530" t="str">
        <f t="shared" si="2"/>
        <v/>
      </c>
      <c r="L21" s="340">
        <f t="shared" si="1"/>
        <v>0</v>
      </c>
      <c r="M21" s="341" t="str">
        <f>IFERROR(I21*'Labor Calculator'!$J$33,"")</f>
        <v/>
      </c>
      <c r="N21" s="340" t="str">
        <f>IFERROR((G21*H21)+(I21*'Labor Calculator'!$J$33),"")</f>
        <v/>
      </c>
      <c r="P21" s="336"/>
      <c r="Q21" s="335"/>
    </row>
    <row r="22" spans="2:18" s="262" customFormat="1" ht="18" customHeight="1" x14ac:dyDescent="0.35">
      <c r="B22" s="491" t="s">
        <v>248</v>
      </c>
      <c r="C22" s="514"/>
      <c r="D22" s="333"/>
      <c r="E22" s="333"/>
      <c r="F22" s="334"/>
      <c r="G22" s="308"/>
      <c r="H22" s="337"/>
      <c r="I22" s="338"/>
      <c r="J22" s="339"/>
      <c r="K22" s="530" t="str">
        <f t="shared" si="2"/>
        <v/>
      </c>
      <c r="L22" s="340">
        <f t="shared" si="1"/>
        <v>0</v>
      </c>
      <c r="M22" s="341" t="str">
        <f>IFERROR(I22*'Labor Calculator'!$J$33,"")</f>
        <v/>
      </c>
      <c r="N22" s="340" t="str">
        <f>IFERROR((G22*H22)+(I22*'Labor Calculator'!$J$33),"")</f>
        <v/>
      </c>
      <c r="P22" s="336"/>
      <c r="Q22" s="335"/>
    </row>
    <row r="23" spans="2:18" s="262" customFormat="1" ht="18" customHeight="1" x14ac:dyDescent="0.35">
      <c r="B23" s="491" t="s">
        <v>248</v>
      </c>
      <c r="C23" s="514"/>
      <c r="D23" s="333"/>
      <c r="E23" s="333"/>
      <c r="F23" s="334"/>
      <c r="G23" s="308"/>
      <c r="H23" s="337"/>
      <c r="I23" s="338"/>
      <c r="J23" s="339"/>
      <c r="K23" s="530" t="str">
        <f t="shared" si="2"/>
        <v/>
      </c>
      <c r="L23" s="340">
        <f t="shared" si="1"/>
        <v>0</v>
      </c>
      <c r="M23" s="341" t="str">
        <f>IFERROR(I23*'Labor Calculator'!$J$33,"")</f>
        <v/>
      </c>
      <c r="N23" s="340" t="str">
        <f>IFERROR((G23*H23)+(I23*'Labor Calculator'!$J$33),"")</f>
        <v/>
      </c>
    </row>
    <row r="24" spans="2:18" s="262" customFormat="1" ht="18" customHeight="1" x14ac:dyDescent="0.35">
      <c r="B24" s="491" t="s">
        <v>248</v>
      </c>
      <c r="C24" s="514"/>
      <c r="D24" s="333"/>
      <c r="E24" s="333"/>
      <c r="F24" s="334"/>
      <c r="G24" s="308"/>
      <c r="H24" s="337"/>
      <c r="I24" s="338"/>
      <c r="J24" s="277"/>
      <c r="K24" s="530" t="str">
        <f t="shared" si="2"/>
        <v/>
      </c>
      <c r="L24" s="340">
        <f t="shared" si="1"/>
        <v>0</v>
      </c>
      <c r="M24" s="341" t="str">
        <f>IFERROR(I24*'Labor Calculator'!$J$33,"")</f>
        <v/>
      </c>
      <c r="N24" s="340" t="str">
        <f>IFERROR((G24*H24)+(I24*'Labor Calculator'!$J$33),"")</f>
        <v/>
      </c>
      <c r="P24" s="387"/>
      <c r="Q24" s="388"/>
    </row>
    <row r="25" spans="2:18" s="262" customFormat="1" ht="18" customHeight="1" x14ac:dyDescent="0.35">
      <c r="B25" s="491" t="s">
        <v>248</v>
      </c>
      <c r="C25" s="514"/>
      <c r="D25" s="333"/>
      <c r="E25" s="333"/>
      <c r="F25" s="334"/>
      <c r="G25" s="308"/>
      <c r="H25" s="337"/>
      <c r="I25" s="338"/>
      <c r="J25" s="277"/>
      <c r="K25" s="530" t="str">
        <f t="shared" si="2"/>
        <v/>
      </c>
      <c r="L25" s="340">
        <f t="shared" si="1"/>
        <v>0</v>
      </c>
      <c r="M25" s="341" t="str">
        <f>IFERROR(I25*'Labor Calculator'!$J$33,"")</f>
        <v/>
      </c>
      <c r="N25" s="340" t="str">
        <f>IFERROR((G25*H25)+(I25*'Labor Calculator'!$J$33),"")</f>
        <v/>
      </c>
      <c r="P25" s="336"/>
      <c r="Q25" s="335"/>
    </row>
    <row r="26" spans="2:18" s="262" customFormat="1" ht="18" customHeight="1" x14ac:dyDescent="0.35">
      <c r="B26" s="491" t="s">
        <v>248</v>
      </c>
      <c r="C26" s="514"/>
      <c r="D26" s="333"/>
      <c r="E26" s="333"/>
      <c r="F26" s="334"/>
      <c r="G26" s="308"/>
      <c r="H26" s="337"/>
      <c r="I26" s="338"/>
      <c r="J26" s="277"/>
      <c r="K26" s="530" t="str">
        <f t="shared" si="2"/>
        <v/>
      </c>
      <c r="L26" s="340">
        <f t="shared" ref="L26:L89" si="3">G26*H26</f>
        <v>0</v>
      </c>
      <c r="M26" s="341" t="str">
        <f>IFERROR(I26*'Labor Calculator'!$J$33,"")</f>
        <v/>
      </c>
      <c r="N26" s="340" t="str">
        <f>IFERROR((G26*H26)+(I26*'Labor Calculator'!$J$33),"")</f>
        <v/>
      </c>
      <c r="P26" s="336"/>
      <c r="Q26" s="335"/>
    </row>
    <row r="27" spans="2:18" s="262" customFormat="1" ht="18" customHeight="1" x14ac:dyDescent="0.35">
      <c r="B27" s="491" t="s">
        <v>248</v>
      </c>
      <c r="C27" s="514"/>
      <c r="D27" s="333"/>
      <c r="E27" s="333"/>
      <c r="F27" s="334"/>
      <c r="G27" s="308"/>
      <c r="H27" s="337"/>
      <c r="I27" s="338"/>
      <c r="J27" s="277"/>
      <c r="K27" s="530" t="str">
        <f t="shared" si="2"/>
        <v/>
      </c>
      <c r="L27" s="340">
        <f t="shared" si="3"/>
        <v>0</v>
      </c>
      <c r="M27" s="341" t="str">
        <f>IFERROR(I27*'Labor Calculator'!$J$33,"")</f>
        <v/>
      </c>
      <c r="N27" s="340" t="str">
        <f>IFERROR((G27*H27)+(I27*'Labor Calculator'!$J$33),"")</f>
        <v/>
      </c>
      <c r="P27" s="336"/>
      <c r="Q27" s="335"/>
    </row>
    <row r="28" spans="2:18" s="262" customFormat="1" ht="18" customHeight="1" x14ac:dyDescent="0.35">
      <c r="B28" s="491" t="s">
        <v>248</v>
      </c>
      <c r="C28" s="514"/>
      <c r="D28" s="333"/>
      <c r="E28" s="333"/>
      <c r="F28" s="334"/>
      <c r="G28" s="343"/>
      <c r="H28" s="337"/>
      <c r="I28" s="338"/>
      <c r="J28" s="277"/>
      <c r="K28" s="530" t="str">
        <f t="shared" si="2"/>
        <v/>
      </c>
      <c r="L28" s="340">
        <f t="shared" si="3"/>
        <v>0</v>
      </c>
      <c r="M28" s="341" t="str">
        <f>IFERROR(I28*'Labor Calculator'!$J$33,"")</f>
        <v/>
      </c>
      <c r="N28" s="340" t="str">
        <f>IFERROR((G28*H28)+(I28*'Labor Calculator'!$J$33),"")</f>
        <v/>
      </c>
      <c r="P28" s="336"/>
    </row>
    <row r="29" spans="2:18" s="262" customFormat="1" ht="18" customHeight="1" x14ac:dyDescent="0.35">
      <c r="B29" s="491" t="s">
        <v>248</v>
      </c>
      <c r="C29" s="514"/>
      <c r="D29" s="333"/>
      <c r="E29" s="333"/>
      <c r="F29" s="334"/>
      <c r="G29" s="343"/>
      <c r="H29" s="337"/>
      <c r="I29" s="338"/>
      <c r="J29" s="277"/>
      <c r="K29" s="530" t="str">
        <f t="shared" si="2"/>
        <v/>
      </c>
      <c r="L29" s="340">
        <f t="shared" si="3"/>
        <v>0</v>
      </c>
      <c r="M29" s="341" t="str">
        <f>IFERROR(I29*'Labor Calculator'!$J$33,"")</f>
        <v/>
      </c>
      <c r="N29" s="340" t="str">
        <f>IFERROR((G29*H29)+(I29*'Labor Calculator'!$J$33),"")</f>
        <v/>
      </c>
      <c r="P29" s="336"/>
    </row>
    <row r="30" spans="2:18" s="262" customFormat="1" ht="18" customHeight="1" x14ac:dyDescent="0.35">
      <c r="B30" s="491" t="s">
        <v>248</v>
      </c>
      <c r="C30" s="514"/>
      <c r="D30" s="333"/>
      <c r="E30" s="333"/>
      <c r="F30" s="334"/>
      <c r="G30" s="343"/>
      <c r="H30" s="337"/>
      <c r="I30" s="338"/>
      <c r="J30" s="277"/>
      <c r="K30" s="530" t="str">
        <f t="shared" si="2"/>
        <v/>
      </c>
      <c r="L30" s="340">
        <f t="shared" si="3"/>
        <v>0</v>
      </c>
      <c r="M30" s="341" t="str">
        <f>IFERROR(I30*'Labor Calculator'!$J$33,"")</f>
        <v/>
      </c>
      <c r="N30" s="340" t="str">
        <f>IFERROR((G30*H30)+(I30*'Labor Calculator'!$J$33),"")</f>
        <v/>
      </c>
      <c r="P30" s="336"/>
    </row>
    <row r="31" spans="2:18" s="262" customFormat="1" ht="18" customHeight="1" x14ac:dyDescent="0.35">
      <c r="B31" s="491" t="s">
        <v>248</v>
      </c>
      <c r="C31" s="514"/>
      <c r="D31" s="333"/>
      <c r="E31" s="333"/>
      <c r="F31" s="334"/>
      <c r="G31" s="343"/>
      <c r="H31" s="337"/>
      <c r="I31" s="338"/>
      <c r="J31" s="277"/>
      <c r="K31" s="530" t="str">
        <f t="shared" si="2"/>
        <v/>
      </c>
      <c r="L31" s="340">
        <f t="shared" si="3"/>
        <v>0</v>
      </c>
      <c r="M31" s="341" t="str">
        <f>IFERROR(I31*'Labor Calculator'!$J$33,"")</f>
        <v/>
      </c>
      <c r="N31" s="340" t="str">
        <f>IFERROR((G31*H31)+(I31*'Labor Calculator'!$J$33),"")</f>
        <v/>
      </c>
      <c r="P31" s="336"/>
    </row>
    <row r="32" spans="2:18" s="262" customFormat="1" ht="18" customHeight="1" x14ac:dyDescent="0.35">
      <c r="B32" s="491" t="s">
        <v>248</v>
      </c>
      <c r="C32" s="514"/>
      <c r="D32" s="333"/>
      <c r="E32" s="333"/>
      <c r="F32" s="334"/>
      <c r="G32" s="343"/>
      <c r="H32" s="337"/>
      <c r="I32" s="338"/>
      <c r="J32" s="277"/>
      <c r="K32" s="530" t="str">
        <f t="shared" si="2"/>
        <v/>
      </c>
      <c r="L32" s="340">
        <f t="shared" si="3"/>
        <v>0</v>
      </c>
      <c r="M32" s="341" t="str">
        <f>IFERROR(I32*'Labor Calculator'!$J$33,"")</f>
        <v/>
      </c>
      <c r="N32" s="340" t="str">
        <f>IFERROR((G32*H32)+(I32*'Labor Calculator'!$J$33),"")</f>
        <v/>
      </c>
      <c r="P32" s="336"/>
    </row>
    <row r="33" spans="2:17" s="262" customFormat="1" ht="18" customHeight="1" x14ac:dyDescent="0.35">
      <c r="B33" s="491" t="s">
        <v>248</v>
      </c>
      <c r="C33" s="514"/>
      <c r="D33" s="333"/>
      <c r="E33" s="333"/>
      <c r="F33" s="334"/>
      <c r="G33" s="343"/>
      <c r="H33" s="337"/>
      <c r="I33" s="338"/>
      <c r="J33" s="277"/>
      <c r="K33" s="530" t="str">
        <f t="shared" si="2"/>
        <v/>
      </c>
      <c r="L33" s="340">
        <f t="shared" si="3"/>
        <v>0</v>
      </c>
      <c r="M33" s="341" t="str">
        <f>IFERROR(I33*'Labor Calculator'!$J$33,"")</f>
        <v/>
      </c>
      <c r="N33" s="340" t="str">
        <f>IFERROR((G33*H33)+(I33*'Labor Calculator'!$J$33),"")</f>
        <v/>
      </c>
      <c r="P33" s="336"/>
      <c r="Q33" s="335"/>
    </row>
    <row r="34" spans="2:17" s="262" customFormat="1" ht="18" customHeight="1" x14ac:dyDescent="0.35">
      <c r="B34" s="491" t="s">
        <v>248</v>
      </c>
      <c r="C34" s="514"/>
      <c r="D34" s="333"/>
      <c r="E34" s="333"/>
      <c r="F34" s="334"/>
      <c r="G34" s="343"/>
      <c r="H34" s="337"/>
      <c r="I34" s="338"/>
      <c r="J34" s="277"/>
      <c r="K34" s="530" t="str">
        <f t="shared" si="2"/>
        <v/>
      </c>
      <c r="L34" s="340">
        <f t="shared" si="3"/>
        <v>0</v>
      </c>
      <c r="M34" s="341" t="str">
        <f>IFERROR(I34*'Labor Calculator'!$J$33,"")</f>
        <v/>
      </c>
      <c r="N34" s="340" t="str">
        <f>IFERROR((G34*H34)+(I34*'Labor Calculator'!$J$33),"")</f>
        <v/>
      </c>
      <c r="P34" s="336"/>
      <c r="Q34" s="335"/>
    </row>
    <row r="35" spans="2:17" s="262" customFormat="1" ht="18" customHeight="1" x14ac:dyDescent="0.35">
      <c r="B35" s="491" t="s">
        <v>248</v>
      </c>
      <c r="C35" s="514"/>
      <c r="D35" s="333"/>
      <c r="E35" s="333"/>
      <c r="F35" s="334"/>
      <c r="G35" s="343"/>
      <c r="H35" s="337"/>
      <c r="I35" s="338"/>
      <c r="J35" s="277"/>
      <c r="K35" s="530" t="str">
        <f t="shared" si="2"/>
        <v/>
      </c>
      <c r="L35" s="344">
        <f t="shared" si="3"/>
        <v>0</v>
      </c>
      <c r="M35" s="341" t="str">
        <f>IFERROR(I35*'Labor Calculator'!$J$33,"")</f>
        <v/>
      </c>
      <c r="N35" s="340" t="str">
        <f>IFERROR((G35*H35)+(I35*'Labor Calculator'!$J$33),"")</f>
        <v/>
      </c>
      <c r="P35" s="336"/>
      <c r="Q35" s="335"/>
    </row>
    <row r="36" spans="2:17" s="262" customFormat="1" ht="18" customHeight="1" x14ac:dyDescent="0.35">
      <c r="B36" s="491" t="s">
        <v>248</v>
      </c>
      <c r="C36" s="514"/>
      <c r="D36" s="333"/>
      <c r="E36" s="333"/>
      <c r="F36" s="334"/>
      <c r="G36" s="343"/>
      <c r="H36" s="337"/>
      <c r="I36" s="338"/>
      <c r="J36" s="277"/>
      <c r="K36" s="530" t="str">
        <f t="shared" si="2"/>
        <v/>
      </c>
      <c r="L36" s="344">
        <f t="shared" si="3"/>
        <v>0</v>
      </c>
      <c r="M36" s="341" t="str">
        <f>IFERROR(I36*'Labor Calculator'!$J$33,"")</f>
        <v/>
      </c>
      <c r="N36" s="340" t="str">
        <f>IFERROR((G36*H36)+(I36*'Labor Calculator'!$J$33),"")</f>
        <v/>
      </c>
      <c r="P36" s="336"/>
      <c r="Q36" s="335"/>
    </row>
    <row r="37" spans="2:17" s="262" customFormat="1" ht="18" customHeight="1" x14ac:dyDescent="0.35">
      <c r="B37" s="491" t="s">
        <v>248</v>
      </c>
      <c r="C37" s="514"/>
      <c r="D37" s="333"/>
      <c r="E37" s="333"/>
      <c r="F37" s="334"/>
      <c r="G37" s="343"/>
      <c r="H37" s="337"/>
      <c r="I37" s="338"/>
      <c r="J37" s="277"/>
      <c r="K37" s="530" t="str">
        <f t="shared" si="2"/>
        <v/>
      </c>
      <c r="L37" s="344">
        <f t="shared" si="3"/>
        <v>0</v>
      </c>
      <c r="M37" s="341" t="str">
        <f>IFERROR(I37*'Labor Calculator'!$J$33,"")</f>
        <v/>
      </c>
      <c r="N37" s="340" t="str">
        <f>IFERROR((G37*H37)+(I37*'Labor Calculator'!$J$33),"")</f>
        <v/>
      </c>
      <c r="P37" s="336"/>
      <c r="Q37" s="335"/>
    </row>
    <row r="38" spans="2:17" s="262" customFormat="1" ht="18" customHeight="1" x14ac:dyDescent="0.35">
      <c r="B38" s="491" t="s">
        <v>248</v>
      </c>
      <c r="C38" s="514"/>
      <c r="D38" s="333"/>
      <c r="E38" s="333"/>
      <c r="F38" s="334"/>
      <c r="G38" s="343"/>
      <c r="H38" s="337"/>
      <c r="I38" s="338"/>
      <c r="J38" s="277"/>
      <c r="K38" s="530" t="str">
        <f t="shared" si="2"/>
        <v/>
      </c>
      <c r="L38" s="344">
        <f t="shared" si="3"/>
        <v>0</v>
      </c>
      <c r="M38" s="341" t="str">
        <f>IFERROR(I38*'Labor Calculator'!$J$33,"")</f>
        <v/>
      </c>
      <c r="N38" s="340" t="str">
        <f>IFERROR((G38*H38)+(I38*'Labor Calculator'!$J$33),"")</f>
        <v/>
      </c>
      <c r="P38" s="336"/>
      <c r="Q38" s="335"/>
    </row>
    <row r="39" spans="2:17" s="262" customFormat="1" ht="18" customHeight="1" x14ac:dyDescent="0.35">
      <c r="B39" s="491" t="s">
        <v>248</v>
      </c>
      <c r="C39" s="514"/>
      <c r="D39" s="333"/>
      <c r="E39" s="333"/>
      <c r="F39" s="334"/>
      <c r="G39" s="343"/>
      <c r="H39" s="337"/>
      <c r="I39" s="338"/>
      <c r="J39" s="277"/>
      <c r="K39" s="530" t="str">
        <f t="shared" si="2"/>
        <v/>
      </c>
      <c r="L39" s="344">
        <f t="shared" si="3"/>
        <v>0</v>
      </c>
      <c r="M39" s="341" t="str">
        <f>IFERROR(I39*'Labor Calculator'!$J$33,"")</f>
        <v/>
      </c>
      <c r="N39" s="340" t="str">
        <f>IFERROR((G39*H39)+(I39*'Labor Calculator'!$J$33),"")</f>
        <v/>
      </c>
      <c r="P39" s="336"/>
      <c r="Q39" s="335"/>
    </row>
    <row r="40" spans="2:17" s="262" customFormat="1" ht="18" customHeight="1" x14ac:dyDescent="0.35">
      <c r="B40" s="491" t="s">
        <v>248</v>
      </c>
      <c r="C40" s="514"/>
      <c r="D40" s="333"/>
      <c r="E40" s="333"/>
      <c r="F40" s="334"/>
      <c r="G40" s="343"/>
      <c r="H40" s="337"/>
      <c r="I40" s="338"/>
      <c r="J40" s="277"/>
      <c r="K40" s="530" t="str">
        <f t="shared" si="2"/>
        <v/>
      </c>
      <c r="L40" s="344">
        <f t="shared" si="3"/>
        <v>0</v>
      </c>
      <c r="M40" s="341" t="str">
        <f>IFERROR(I40*'Labor Calculator'!$J$33,"")</f>
        <v/>
      </c>
      <c r="N40" s="340" t="str">
        <f>IFERROR((G40*H40)+(I40*'Labor Calculator'!$J$33),"")</f>
        <v/>
      </c>
      <c r="P40" s="336"/>
      <c r="Q40" s="335"/>
    </row>
    <row r="41" spans="2:17" s="262" customFormat="1" ht="18" customHeight="1" x14ac:dyDescent="0.35">
      <c r="B41" s="491" t="s">
        <v>248</v>
      </c>
      <c r="C41" s="514"/>
      <c r="D41" s="333"/>
      <c r="E41" s="333"/>
      <c r="F41" s="334"/>
      <c r="G41" s="343"/>
      <c r="H41" s="337"/>
      <c r="I41" s="338"/>
      <c r="J41" s="277"/>
      <c r="K41" s="530" t="str">
        <f t="shared" si="2"/>
        <v/>
      </c>
      <c r="L41" s="344">
        <f t="shared" si="3"/>
        <v>0</v>
      </c>
      <c r="M41" s="341" t="str">
        <f>IFERROR(I41*'Labor Calculator'!$J$33,"")</f>
        <v/>
      </c>
      <c r="N41" s="340" t="str">
        <f>IFERROR((G41*H41)+(I41*'Labor Calculator'!$J$33),"")</f>
        <v/>
      </c>
      <c r="P41" s="336"/>
      <c r="Q41" s="335"/>
    </row>
    <row r="42" spans="2:17" s="262" customFormat="1" ht="18" customHeight="1" x14ac:dyDescent="0.35">
      <c r="B42" s="491" t="s">
        <v>248</v>
      </c>
      <c r="C42" s="514"/>
      <c r="D42" s="333"/>
      <c r="E42" s="333"/>
      <c r="F42" s="334"/>
      <c r="G42" s="343"/>
      <c r="H42" s="337"/>
      <c r="I42" s="338"/>
      <c r="J42" s="277"/>
      <c r="K42" s="530" t="str">
        <f t="shared" si="2"/>
        <v/>
      </c>
      <c r="L42" s="344">
        <f t="shared" si="3"/>
        <v>0</v>
      </c>
      <c r="M42" s="341" t="str">
        <f>IFERROR(I42*'Labor Calculator'!$J$33,"")</f>
        <v/>
      </c>
      <c r="N42" s="340" t="str">
        <f>IFERROR((G42*H42)+(I42*'Labor Calculator'!$J$33),"")</f>
        <v/>
      </c>
      <c r="P42" s="336"/>
      <c r="Q42" s="335"/>
    </row>
    <row r="43" spans="2:17" s="262" customFormat="1" ht="18" customHeight="1" x14ac:dyDescent="0.35">
      <c r="B43" s="491" t="s">
        <v>248</v>
      </c>
      <c r="C43" s="514"/>
      <c r="D43" s="333"/>
      <c r="E43" s="333"/>
      <c r="F43" s="334"/>
      <c r="G43" s="343"/>
      <c r="H43" s="337"/>
      <c r="I43" s="338"/>
      <c r="J43" s="277"/>
      <c r="K43" s="530" t="str">
        <f t="shared" si="2"/>
        <v/>
      </c>
      <c r="L43" s="344">
        <f t="shared" si="3"/>
        <v>0</v>
      </c>
      <c r="M43" s="341" t="str">
        <f>IFERROR(I43*'Labor Calculator'!$J$33,"")</f>
        <v/>
      </c>
      <c r="N43" s="340" t="str">
        <f>IFERROR((G43*H43)+(I43*'Labor Calculator'!$J$33),"")</f>
        <v/>
      </c>
      <c r="P43" s="336"/>
      <c r="Q43" s="335"/>
    </row>
    <row r="44" spans="2:17" s="262" customFormat="1" ht="18" customHeight="1" x14ac:dyDescent="0.35">
      <c r="B44" s="491" t="s">
        <v>248</v>
      </c>
      <c r="C44" s="514"/>
      <c r="D44" s="333"/>
      <c r="E44" s="333"/>
      <c r="F44" s="334"/>
      <c r="G44" s="343"/>
      <c r="H44" s="337"/>
      <c r="I44" s="338"/>
      <c r="J44" s="277"/>
      <c r="K44" s="530" t="str">
        <f t="shared" si="2"/>
        <v/>
      </c>
      <c r="L44" s="344">
        <f t="shared" si="3"/>
        <v>0</v>
      </c>
      <c r="M44" s="341" t="str">
        <f>IFERROR(I44*'Labor Calculator'!$J$33,"")</f>
        <v/>
      </c>
      <c r="N44" s="340" t="str">
        <f>IFERROR((G44*H44)+(I44*'Labor Calculator'!$J$33),"")</f>
        <v/>
      </c>
      <c r="P44" s="336"/>
      <c r="Q44" s="335"/>
    </row>
    <row r="45" spans="2:17" s="262" customFormat="1" ht="18" customHeight="1" x14ac:dyDescent="0.35">
      <c r="B45" s="491" t="s">
        <v>248</v>
      </c>
      <c r="C45" s="514"/>
      <c r="D45" s="333"/>
      <c r="E45" s="333"/>
      <c r="F45" s="334"/>
      <c r="G45" s="343"/>
      <c r="H45" s="337"/>
      <c r="I45" s="338"/>
      <c r="J45" s="277"/>
      <c r="K45" s="530" t="str">
        <f t="shared" si="2"/>
        <v/>
      </c>
      <c r="L45" s="344">
        <f t="shared" si="3"/>
        <v>0</v>
      </c>
      <c r="M45" s="341" t="str">
        <f>IFERROR(I45*'Labor Calculator'!$J$33,"")</f>
        <v/>
      </c>
      <c r="N45" s="340" t="str">
        <f>IFERROR((G45*H45)+(I45*'Labor Calculator'!$J$33),"")</f>
        <v/>
      </c>
      <c r="P45" s="336"/>
      <c r="Q45" s="335"/>
    </row>
    <row r="46" spans="2:17" s="262" customFormat="1" ht="18" customHeight="1" x14ac:dyDescent="0.35">
      <c r="B46" s="491" t="s">
        <v>248</v>
      </c>
      <c r="C46" s="514"/>
      <c r="D46" s="333"/>
      <c r="E46" s="333"/>
      <c r="F46" s="334"/>
      <c r="G46" s="343"/>
      <c r="H46" s="337"/>
      <c r="I46" s="338"/>
      <c r="J46" s="277"/>
      <c r="K46" s="530" t="str">
        <f t="shared" si="2"/>
        <v/>
      </c>
      <c r="L46" s="344">
        <f t="shared" si="3"/>
        <v>0</v>
      </c>
      <c r="M46" s="341" t="str">
        <f>IFERROR(I46*'Labor Calculator'!$J$33,"")</f>
        <v/>
      </c>
      <c r="N46" s="340" t="str">
        <f>IFERROR((G46*H46)+(I46*'Labor Calculator'!$J$33),"")</f>
        <v/>
      </c>
      <c r="P46" s="336"/>
      <c r="Q46" s="335"/>
    </row>
    <row r="47" spans="2:17" s="262" customFormat="1" ht="18" customHeight="1" x14ac:dyDescent="0.35">
      <c r="B47" s="491" t="s">
        <v>248</v>
      </c>
      <c r="C47" s="514"/>
      <c r="D47" s="333"/>
      <c r="E47" s="333"/>
      <c r="F47" s="334"/>
      <c r="G47" s="343"/>
      <c r="H47" s="337"/>
      <c r="I47" s="338"/>
      <c r="J47" s="277"/>
      <c r="K47" s="530" t="str">
        <f t="shared" si="2"/>
        <v/>
      </c>
      <c r="L47" s="344">
        <f t="shared" si="3"/>
        <v>0</v>
      </c>
      <c r="M47" s="341" t="str">
        <f>IFERROR(I47*'Labor Calculator'!$J$33,"")</f>
        <v/>
      </c>
      <c r="N47" s="340" t="str">
        <f>IFERROR((G47*H47)+(I47*'Labor Calculator'!$J$33),"")</f>
        <v/>
      </c>
      <c r="P47" s="336"/>
      <c r="Q47" s="335"/>
    </row>
    <row r="48" spans="2:17" s="262" customFormat="1" ht="18" customHeight="1" x14ac:dyDescent="0.35">
      <c r="B48" s="491" t="s">
        <v>248</v>
      </c>
      <c r="C48" s="514"/>
      <c r="D48" s="333"/>
      <c r="E48" s="333"/>
      <c r="F48" s="334"/>
      <c r="G48" s="343"/>
      <c r="H48" s="337"/>
      <c r="I48" s="338"/>
      <c r="J48" s="277"/>
      <c r="K48" s="530" t="str">
        <f t="shared" si="2"/>
        <v/>
      </c>
      <c r="L48" s="344">
        <f t="shared" si="3"/>
        <v>0</v>
      </c>
      <c r="M48" s="341" t="str">
        <f>IFERROR(I48*'Labor Calculator'!$J$33,"")</f>
        <v/>
      </c>
      <c r="N48" s="340" t="str">
        <f>IFERROR((G48*H48)+(I48*'Labor Calculator'!$J$33),"")</f>
        <v/>
      </c>
      <c r="P48" s="336"/>
      <c r="Q48" s="335"/>
    </row>
    <row r="49" spans="2:17" s="262" customFormat="1" ht="18" customHeight="1" x14ac:dyDescent="0.35">
      <c r="B49" s="491" t="s">
        <v>248</v>
      </c>
      <c r="C49" s="514"/>
      <c r="D49" s="333"/>
      <c r="E49" s="333"/>
      <c r="F49" s="334"/>
      <c r="G49" s="343"/>
      <c r="H49" s="337"/>
      <c r="I49" s="338"/>
      <c r="J49" s="277"/>
      <c r="K49" s="530" t="str">
        <f t="shared" si="2"/>
        <v/>
      </c>
      <c r="L49" s="344">
        <f t="shared" si="3"/>
        <v>0</v>
      </c>
      <c r="M49" s="341" t="str">
        <f>IFERROR(I49*'Labor Calculator'!$J$33,"")</f>
        <v/>
      </c>
      <c r="N49" s="340" t="str">
        <f>IFERROR((G49*H49)+(I49*'Labor Calculator'!$J$33),"")</f>
        <v/>
      </c>
      <c r="P49" s="336"/>
      <c r="Q49" s="335"/>
    </row>
    <row r="50" spans="2:17" s="262" customFormat="1" ht="18" customHeight="1" x14ac:dyDescent="0.35">
      <c r="B50" s="491" t="s">
        <v>248</v>
      </c>
      <c r="C50" s="514"/>
      <c r="D50" s="333"/>
      <c r="E50" s="333"/>
      <c r="F50" s="334"/>
      <c r="G50" s="343"/>
      <c r="H50" s="337"/>
      <c r="I50" s="338"/>
      <c r="J50" s="277"/>
      <c r="K50" s="530" t="str">
        <f t="shared" si="2"/>
        <v/>
      </c>
      <c r="L50" s="344">
        <f t="shared" si="3"/>
        <v>0</v>
      </c>
      <c r="M50" s="341" t="str">
        <f>IFERROR(I50*'Labor Calculator'!$J$33,"")</f>
        <v/>
      </c>
      <c r="N50" s="340" t="str">
        <f>IFERROR((G50*H50)+(I50*'Labor Calculator'!$J$33),"")</f>
        <v/>
      </c>
      <c r="P50" s="336"/>
      <c r="Q50" s="335"/>
    </row>
    <row r="51" spans="2:17" s="262" customFormat="1" ht="18" customHeight="1" x14ac:dyDescent="0.35">
      <c r="B51" s="491" t="s">
        <v>248</v>
      </c>
      <c r="C51" s="514"/>
      <c r="D51" s="333"/>
      <c r="E51" s="333"/>
      <c r="F51" s="334"/>
      <c r="G51" s="343"/>
      <c r="H51" s="337"/>
      <c r="I51" s="338"/>
      <c r="J51" s="277"/>
      <c r="K51" s="530" t="str">
        <f t="shared" si="2"/>
        <v/>
      </c>
      <c r="L51" s="344">
        <f t="shared" si="3"/>
        <v>0</v>
      </c>
      <c r="M51" s="341" t="str">
        <f>IFERROR(I51*'Labor Calculator'!$J$33,"")</f>
        <v/>
      </c>
      <c r="N51" s="340" t="str">
        <f>IFERROR((G51*H51)+(I51*'Labor Calculator'!$J$33),"")</f>
        <v/>
      </c>
      <c r="P51" s="336"/>
      <c r="Q51" s="335"/>
    </row>
    <row r="52" spans="2:17" s="262" customFormat="1" ht="18" customHeight="1" x14ac:dyDescent="0.35">
      <c r="B52" s="491" t="s">
        <v>248</v>
      </c>
      <c r="C52" s="514"/>
      <c r="D52" s="333"/>
      <c r="E52" s="333"/>
      <c r="F52" s="334"/>
      <c r="G52" s="343"/>
      <c r="H52" s="337"/>
      <c r="I52" s="338"/>
      <c r="J52" s="277"/>
      <c r="K52" s="530" t="str">
        <f t="shared" si="2"/>
        <v/>
      </c>
      <c r="L52" s="344">
        <f t="shared" si="3"/>
        <v>0</v>
      </c>
      <c r="M52" s="341" t="str">
        <f>IFERROR(I52*'Labor Calculator'!$J$33,"")</f>
        <v/>
      </c>
      <c r="N52" s="340" t="str">
        <f>IFERROR((G52*H52)+(I52*'Labor Calculator'!$J$33),"")</f>
        <v/>
      </c>
      <c r="P52" s="336"/>
      <c r="Q52" s="335"/>
    </row>
    <row r="53" spans="2:17" s="262" customFormat="1" ht="18" customHeight="1" x14ac:dyDescent="0.35">
      <c r="B53" s="491" t="s">
        <v>248</v>
      </c>
      <c r="C53" s="514"/>
      <c r="D53" s="333"/>
      <c r="E53" s="333"/>
      <c r="F53" s="334"/>
      <c r="G53" s="343"/>
      <c r="H53" s="337"/>
      <c r="I53" s="338"/>
      <c r="J53" s="277"/>
      <c r="K53" s="530" t="str">
        <f t="shared" si="2"/>
        <v/>
      </c>
      <c r="L53" s="344">
        <f t="shared" si="3"/>
        <v>0</v>
      </c>
      <c r="M53" s="341" t="str">
        <f>IFERROR(I53*'Labor Calculator'!$J$33,"")</f>
        <v/>
      </c>
      <c r="N53" s="340" t="str">
        <f>IFERROR((G53*H53)+(I53*'Labor Calculator'!$J$33),"")</f>
        <v/>
      </c>
      <c r="P53" s="336"/>
      <c r="Q53" s="335"/>
    </row>
    <row r="54" spans="2:17" s="262" customFormat="1" ht="18" customHeight="1" x14ac:dyDescent="0.35">
      <c r="B54" s="491" t="s">
        <v>248</v>
      </c>
      <c r="C54" s="514"/>
      <c r="D54" s="333"/>
      <c r="E54" s="333"/>
      <c r="F54" s="334"/>
      <c r="G54" s="343"/>
      <c r="H54" s="337"/>
      <c r="I54" s="338"/>
      <c r="J54" s="277"/>
      <c r="K54" s="530" t="str">
        <f t="shared" si="2"/>
        <v/>
      </c>
      <c r="L54" s="344">
        <f t="shared" si="3"/>
        <v>0</v>
      </c>
      <c r="M54" s="341" t="str">
        <f>IFERROR(I54*'Labor Calculator'!$J$33,"")</f>
        <v/>
      </c>
      <c r="N54" s="340" t="str">
        <f>IFERROR((G54*H54)+(I54*'Labor Calculator'!$J$33),"")</f>
        <v/>
      </c>
      <c r="P54" s="336"/>
      <c r="Q54" s="335"/>
    </row>
    <row r="55" spans="2:17" s="262" customFormat="1" ht="18" customHeight="1" x14ac:dyDescent="0.35">
      <c r="B55" s="491" t="s">
        <v>248</v>
      </c>
      <c r="C55" s="514"/>
      <c r="D55" s="333"/>
      <c r="E55" s="333"/>
      <c r="F55" s="334"/>
      <c r="G55" s="343"/>
      <c r="H55" s="337"/>
      <c r="I55" s="338"/>
      <c r="J55" s="277"/>
      <c r="K55" s="530" t="str">
        <f t="shared" si="2"/>
        <v/>
      </c>
      <c r="L55" s="344">
        <f t="shared" si="3"/>
        <v>0</v>
      </c>
      <c r="M55" s="341" t="str">
        <f>IFERROR(I55*'Labor Calculator'!$J$33,"")</f>
        <v/>
      </c>
      <c r="N55" s="340" t="str">
        <f>IFERROR((G55*H55)+(I55*'Labor Calculator'!$J$33),"")</f>
        <v/>
      </c>
      <c r="P55" s="336"/>
      <c r="Q55" s="335"/>
    </row>
    <row r="56" spans="2:17" s="262" customFormat="1" ht="18" customHeight="1" x14ac:dyDescent="0.35">
      <c r="B56" s="491" t="s">
        <v>248</v>
      </c>
      <c r="C56" s="514"/>
      <c r="D56" s="333"/>
      <c r="E56" s="333"/>
      <c r="F56" s="334"/>
      <c r="G56" s="343"/>
      <c r="H56" s="337"/>
      <c r="I56" s="338"/>
      <c r="J56" s="277"/>
      <c r="K56" s="530" t="str">
        <f t="shared" si="2"/>
        <v/>
      </c>
      <c r="L56" s="344">
        <f t="shared" si="3"/>
        <v>0</v>
      </c>
      <c r="M56" s="341" t="str">
        <f>IFERROR(I56*'Labor Calculator'!$J$33,"")</f>
        <v/>
      </c>
      <c r="N56" s="340" t="str">
        <f>IFERROR((G56*H56)+(I56*'Labor Calculator'!$J$33),"")</f>
        <v/>
      </c>
      <c r="P56" s="336"/>
      <c r="Q56" s="335"/>
    </row>
    <row r="57" spans="2:17" s="262" customFormat="1" ht="18" customHeight="1" x14ac:dyDescent="0.35">
      <c r="B57" s="491" t="s">
        <v>248</v>
      </c>
      <c r="C57" s="514"/>
      <c r="D57" s="333"/>
      <c r="E57" s="333"/>
      <c r="F57" s="334"/>
      <c r="G57" s="343"/>
      <c r="H57" s="337"/>
      <c r="I57" s="338"/>
      <c r="J57" s="277"/>
      <c r="K57" s="530" t="str">
        <f t="shared" si="2"/>
        <v/>
      </c>
      <c r="L57" s="344">
        <f t="shared" si="3"/>
        <v>0</v>
      </c>
      <c r="M57" s="341" t="str">
        <f>IFERROR(I57*'Labor Calculator'!$J$33,"")</f>
        <v/>
      </c>
      <c r="N57" s="340" t="str">
        <f>IFERROR((G57*H57)+(I57*'Labor Calculator'!$J$33),"")</f>
        <v/>
      </c>
      <c r="P57" s="336"/>
      <c r="Q57" s="335"/>
    </row>
    <row r="58" spans="2:17" s="262" customFormat="1" ht="18" customHeight="1" x14ac:dyDescent="0.35">
      <c r="B58" s="491" t="s">
        <v>248</v>
      </c>
      <c r="C58" s="514"/>
      <c r="D58" s="333"/>
      <c r="E58" s="333"/>
      <c r="F58" s="334"/>
      <c r="G58" s="343"/>
      <c r="H58" s="337"/>
      <c r="I58" s="338"/>
      <c r="J58" s="277"/>
      <c r="K58" s="530" t="str">
        <f t="shared" si="2"/>
        <v/>
      </c>
      <c r="L58" s="344">
        <f t="shared" si="3"/>
        <v>0</v>
      </c>
      <c r="M58" s="341" t="str">
        <f>IFERROR(I58*'Labor Calculator'!$J$33,"")</f>
        <v/>
      </c>
      <c r="N58" s="340" t="str">
        <f>IFERROR((G58*H58)+(I58*'Labor Calculator'!$J$33),"")</f>
        <v/>
      </c>
      <c r="P58" s="336"/>
      <c r="Q58" s="335"/>
    </row>
    <row r="59" spans="2:17" s="262" customFormat="1" ht="18" customHeight="1" x14ac:dyDescent="0.35">
      <c r="B59" s="491" t="s">
        <v>248</v>
      </c>
      <c r="C59" s="514"/>
      <c r="D59" s="333"/>
      <c r="E59" s="333"/>
      <c r="F59" s="334"/>
      <c r="G59" s="343"/>
      <c r="H59" s="337"/>
      <c r="I59" s="338"/>
      <c r="J59" s="277"/>
      <c r="K59" s="530" t="str">
        <f t="shared" si="2"/>
        <v/>
      </c>
      <c r="L59" s="344">
        <f t="shared" si="3"/>
        <v>0</v>
      </c>
      <c r="M59" s="341" t="str">
        <f>IFERROR(I59*'Labor Calculator'!$J$33,"")</f>
        <v/>
      </c>
      <c r="N59" s="340" t="str">
        <f>IFERROR((G59*H59)+(I59*'Labor Calculator'!$J$33),"")</f>
        <v/>
      </c>
      <c r="P59" s="336"/>
      <c r="Q59" s="335"/>
    </row>
    <row r="60" spans="2:17" s="262" customFormat="1" ht="18" customHeight="1" x14ac:dyDescent="0.35">
      <c r="B60" s="491" t="s">
        <v>248</v>
      </c>
      <c r="C60" s="514"/>
      <c r="D60" s="333"/>
      <c r="E60" s="333"/>
      <c r="F60" s="334"/>
      <c r="G60" s="343"/>
      <c r="H60" s="337"/>
      <c r="I60" s="338"/>
      <c r="J60" s="277"/>
      <c r="K60" s="530" t="str">
        <f t="shared" si="2"/>
        <v/>
      </c>
      <c r="L60" s="344">
        <f t="shared" si="3"/>
        <v>0</v>
      </c>
      <c r="M60" s="341" t="str">
        <f>IFERROR(I60*'Labor Calculator'!$J$33,"")</f>
        <v/>
      </c>
      <c r="N60" s="340" t="str">
        <f>IFERROR((G60*H60)+(I60*'Labor Calculator'!$J$33),"")</f>
        <v/>
      </c>
      <c r="P60" s="336"/>
      <c r="Q60" s="335"/>
    </row>
    <row r="61" spans="2:17" s="262" customFormat="1" ht="18" customHeight="1" x14ac:dyDescent="0.35">
      <c r="B61" s="491" t="s">
        <v>248</v>
      </c>
      <c r="C61" s="514"/>
      <c r="D61" s="333"/>
      <c r="E61" s="333"/>
      <c r="F61" s="334"/>
      <c r="G61" s="343"/>
      <c r="H61" s="337"/>
      <c r="I61" s="338"/>
      <c r="J61" s="277"/>
      <c r="K61" s="530" t="str">
        <f t="shared" si="2"/>
        <v/>
      </c>
      <c r="L61" s="344">
        <f t="shared" si="3"/>
        <v>0</v>
      </c>
      <c r="M61" s="341" t="str">
        <f>IFERROR(I61*'Labor Calculator'!$J$33,"")</f>
        <v/>
      </c>
      <c r="N61" s="340" t="str">
        <f>IFERROR((G61*H61)+(I61*'Labor Calculator'!$J$33),"")</f>
        <v/>
      </c>
      <c r="P61" s="336"/>
      <c r="Q61" s="335"/>
    </row>
    <row r="62" spans="2:17" s="262" customFormat="1" ht="18" customHeight="1" x14ac:dyDescent="0.35">
      <c r="B62" s="491" t="s">
        <v>248</v>
      </c>
      <c r="C62" s="514"/>
      <c r="D62" s="333"/>
      <c r="E62" s="333"/>
      <c r="F62" s="334"/>
      <c r="G62" s="343"/>
      <c r="H62" s="337"/>
      <c r="I62" s="338"/>
      <c r="J62" s="277"/>
      <c r="K62" s="530" t="str">
        <f t="shared" si="2"/>
        <v/>
      </c>
      <c r="L62" s="344">
        <f t="shared" si="3"/>
        <v>0</v>
      </c>
      <c r="M62" s="341" t="str">
        <f>IFERROR(I62*'Labor Calculator'!$J$33,"")</f>
        <v/>
      </c>
      <c r="N62" s="340" t="str">
        <f>IFERROR((G62*H62)+(I62*'Labor Calculator'!$J$33),"")</f>
        <v/>
      </c>
      <c r="P62" s="336"/>
      <c r="Q62" s="335"/>
    </row>
    <row r="63" spans="2:17" s="262" customFormat="1" ht="18" customHeight="1" x14ac:dyDescent="0.35">
      <c r="B63" s="491" t="s">
        <v>248</v>
      </c>
      <c r="C63" s="514"/>
      <c r="D63" s="333"/>
      <c r="E63" s="333"/>
      <c r="F63" s="334"/>
      <c r="G63" s="343"/>
      <c r="H63" s="337"/>
      <c r="I63" s="338"/>
      <c r="J63" s="277"/>
      <c r="K63" s="530" t="str">
        <f t="shared" si="2"/>
        <v/>
      </c>
      <c r="L63" s="344">
        <f t="shared" si="3"/>
        <v>0</v>
      </c>
      <c r="M63" s="341" t="str">
        <f>IFERROR(I63*'Labor Calculator'!$J$33,"")</f>
        <v/>
      </c>
      <c r="N63" s="340" t="str">
        <f>IFERROR((G63*H63)+(I63*'Labor Calculator'!$J$33),"")</f>
        <v/>
      </c>
      <c r="P63" s="336"/>
      <c r="Q63" s="335"/>
    </row>
    <row r="64" spans="2:17" s="262" customFormat="1" ht="18" customHeight="1" x14ac:dyDescent="0.35">
      <c r="B64" s="491" t="s">
        <v>248</v>
      </c>
      <c r="C64" s="514"/>
      <c r="D64" s="333"/>
      <c r="E64" s="333"/>
      <c r="F64" s="334"/>
      <c r="G64" s="343"/>
      <c r="H64" s="337"/>
      <c r="I64" s="338"/>
      <c r="J64" s="277"/>
      <c r="K64" s="530" t="str">
        <f t="shared" si="2"/>
        <v/>
      </c>
      <c r="L64" s="344">
        <f t="shared" si="3"/>
        <v>0</v>
      </c>
      <c r="M64" s="341" t="str">
        <f>IFERROR(I64*'Labor Calculator'!$J$33,"")</f>
        <v/>
      </c>
      <c r="N64" s="340" t="str">
        <f>IFERROR((G64*H64)+(I64*'Labor Calculator'!$J$33),"")</f>
        <v/>
      </c>
      <c r="P64" s="336"/>
      <c r="Q64" s="335"/>
    </row>
    <row r="65" spans="2:17" s="262" customFormat="1" ht="18" customHeight="1" x14ac:dyDescent="0.35">
      <c r="B65" s="491" t="s">
        <v>248</v>
      </c>
      <c r="C65" s="514"/>
      <c r="D65" s="333"/>
      <c r="E65" s="333"/>
      <c r="F65" s="334"/>
      <c r="G65" s="343"/>
      <c r="H65" s="337"/>
      <c r="I65" s="338"/>
      <c r="J65" s="277"/>
      <c r="K65" s="530" t="str">
        <f t="shared" si="2"/>
        <v/>
      </c>
      <c r="L65" s="344">
        <f t="shared" si="3"/>
        <v>0</v>
      </c>
      <c r="M65" s="341" t="str">
        <f>IFERROR(I65*'Labor Calculator'!$J$33,"")</f>
        <v/>
      </c>
      <c r="N65" s="340" t="str">
        <f>IFERROR((G65*H65)+(I65*'Labor Calculator'!$J$33),"")</f>
        <v/>
      </c>
      <c r="P65" s="336"/>
      <c r="Q65" s="335"/>
    </row>
    <row r="66" spans="2:17" s="262" customFormat="1" ht="18" customHeight="1" x14ac:dyDescent="0.35">
      <c r="B66" s="491" t="s">
        <v>248</v>
      </c>
      <c r="C66" s="514"/>
      <c r="D66" s="333"/>
      <c r="E66" s="333"/>
      <c r="F66" s="334"/>
      <c r="G66" s="343"/>
      <c r="H66" s="337"/>
      <c r="I66" s="338"/>
      <c r="J66" s="277"/>
      <c r="K66" s="530" t="str">
        <f t="shared" si="2"/>
        <v/>
      </c>
      <c r="L66" s="344">
        <f t="shared" si="3"/>
        <v>0</v>
      </c>
      <c r="M66" s="341" t="str">
        <f>IFERROR(I66*'Labor Calculator'!$J$33,"")</f>
        <v/>
      </c>
      <c r="N66" s="340" t="str">
        <f>IFERROR((G66*H66)+(I66*'Labor Calculator'!$J$33),"")</f>
        <v/>
      </c>
      <c r="P66" s="336"/>
      <c r="Q66" s="335"/>
    </row>
    <row r="67" spans="2:17" s="262" customFormat="1" ht="18" customHeight="1" x14ac:dyDescent="0.35">
      <c r="B67" s="491" t="s">
        <v>248</v>
      </c>
      <c r="C67" s="514"/>
      <c r="D67" s="333"/>
      <c r="E67" s="333"/>
      <c r="F67" s="334"/>
      <c r="G67" s="343"/>
      <c r="H67" s="337"/>
      <c r="I67" s="338"/>
      <c r="J67" s="277"/>
      <c r="K67" s="530" t="str">
        <f t="shared" si="2"/>
        <v/>
      </c>
      <c r="L67" s="344">
        <f t="shared" si="3"/>
        <v>0</v>
      </c>
      <c r="M67" s="341" t="str">
        <f>IFERROR(I67*'Labor Calculator'!$J$33,"")</f>
        <v/>
      </c>
      <c r="N67" s="340" t="str">
        <f>IFERROR((G67*H67)+(I67*'Labor Calculator'!$J$33),"")</f>
        <v/>
      </c>
      <c r="P67" s="336"/>
      <c r="Q67" s="335"/>
    </row>
    <row r="68" spans="2:17" s="262" customFormat="1" ht="18" customHeight="1" x14ac:dyDescent="0.35">
      <c r="B68" s="491" t="s">
        <v>248</v>
      </c>
      <c r="C68" s="514"/>
      <c r="D68" s="333"/>
      <c r="E68" s="333"/>
      <c r="F68" s="334"/>
      <c r="G68" s="343"/>
      <c r="H68" s="337"/>
      <c r="I68" s="338"/>
      <c r="J68" s="277"/>
      <c r="K68" s="530" t="str">
        <f t="shared" si="2"/>
        <v/>
      </c>
      <c r="L68" s="344">
        <f t="shared" si="3"/>
        <v>0</v>
      </c>
      <c r="M68" s="341" t="str">
        <f>IFERROR(I68*'Labor Calculator'!$J$33,"")</f>
        <v/>
      </c>
      <c r="N68" s="340" t="str">
        <f>IFERROR((G68*H68)+(I68*'Labor Calculator'!$J$33),"")</f>
        <v/>
      </c>
      <c r="P68" s="336"/>
      <c r="Q68" s="335"/>
    </row>
    <row r="69" spans="2:17" s="262" customFormat="1" ht="18" customHeight="1" x14ac:dyDescent="0.35">
      <c r="B69" s="491" t="s">
        <v>248</v>
      </c>
      <c r="C69" s="514"/>
      <c r="D69" s="333"/>
      <c r="E69" s="333"/>
      <c r="F69" s="334"/>
      <c r="G69" s="343"/>
      <c r="H69" s="337"/>
      <c r="I69" s="338"/>
      <c r="J69" s="277"/>
      <c r="K69" s="530" t="str">
        <f t="shared" si="2"/>
        <v/>
      </c>
      <c r="L69" s="344">
        <f t="shared" si="3"/>
        <v>0</v>
      </c>
      <c r="M69" s="341" t="str">
        <f>IFERROR(I69*'Labor Calculator'!$J$33,"")</f>
        <v/>
      </c>
      <c r="N69" s="340" t="str">
        <f>IFERROR((G69*H69)+(I69*'Labor Calculator'!$J$33),"")</f>
        <v/>
      </c>
      <c r="P69" s="336"/>
      <c r="Q69" s="335"/>
    </row>
    <row r="70" spans="2:17" s="262" customFormat="1" ht="18" customHeight="1" x14ac:dyDescent="0.35">
      <c r="B70" s="491" t="s">
        <v>248</v>
      </c>
      <c r="C70" s="514"/>
      <c r="D70" s="333"/>
      <c r="E70" s="333"/>
      <c r="F70" s="334"/>
      <c r="G70" s="343"/>
      <c r="H70" s="337"/>
      <c r="I70" s="338"/>
      <c r="J70" s="277"/>
      <c r="K70" s="530" t="str">
        <f t="shared" si="2"/>
        <v/>
      </c>
      <c r="L70" s="344">
        <f t="shared" si="3"/>
        <v>0</v>
      </c>
      <c r="M70" s="341" t="str">
        <f>IFERROR(I70*'Labor Calculator'!$J$33,"")</f>
        <v/>
      </c>
      <c r="N70" s="340" t="str">
        <f>IFERROR((G70*H70)+(I70*'Labor Calculator'!$J$33),"")</f>
        <v/>
      </c>
      <c r="P70" s="336"/>
      <c r="Q70" s="335"/>
    </row>
    <row r="71" spans="2:17" s="262" customFormat="1" ht="18" customHeight="1" x14ac:dyDescent="0.35">
      <c r="B71" s="491" t="s">
        <v>248</v>
      </c>
      <c r="C71" s="514"/>
      <c r="D71" s="333"/>
      <c r="E71" s="333"/>
      <c r="F71" s="334"/>
      <c r="G71" s="343"/>
      <c r="H71" s="337"/>
      <c r="I71" s="338"/>
      <c r="J71" s="277"/>
      <c r="K71" s="530" t="str">
        <f t="shared" si="2"/>
        <v/>
      </c>
      <c r="L71" s="344">
        <f t="shared" si="3"/>
        <v>0</v>
      </c>
      <c r="M71" s="341" t="str">
        <f>IFERROR(I71*'Labor Calculator'!$J$33,"")</f>
        <v/>
      </c>
      <c r="N71" s="340" t="str">
        <f>IFERROR((G71*H71)+(I71*'Labor Calculator'!$J$33),"")</f>
        <v/>
      </c>
      <c r="P71" s="336"/>
      <c r="Q71" s="335"/>
    </row>
    <row r="72" spans="2:17" s="262" customFormat="1" ht="18" customHeight="1" x14ac:dyDescent="0.35">
      <c r="B72" s="491" t="s">
        <v>248</v>
      </c>
      <c r="C72" s="514"/>
      <c r="D72" s="333"/>
      <c r="E72" s="333"/>
      <c r="F72" s="334"/>
      <c r="G72" s="343"/>
      <c r="H72" s="337"/>
      <c r="I72" s="338"/>
      <c r="J72" s="277"/>
      <c r="K72" s="530" t="str">
        <f t="shared" si="2"/>
        <v/>
      </c>
      <c r="L72" s="344">
        <f t="shared" si="3"/>
        <v>0</v>
      </c>
      <c r="M72" s="341" t="str">
        <f>IFERROR(I72*'Labor Calculator'!$J$33,"")</f>
        <v/>
      </c>
      <c r="N72" s="340" t="str">
        <f>IFERROR((G72*H72)+(I72*'Labor Calculator'!$J$33),"")</f>
        <v/>
      </c>
      <c r="P72" s="336"/>
      <c r="Q72" s="335"/>
    </row>
    <row r="73" spans="2:17" s="262" customFormat="1" ht="18" customHeight="1" x14ac:dyDescent="0.35">
      <c r="B73" s="491" t="s">
        <v>248</v>
      </c>
      <c r="C73" s="514"/>
      <c r="D73" s="333"/>
      <c r="E73" s="333"/>
      <c r="F73" s="334"/>
      <c r="G73" s="343"/>
      <c r="H73" s="337"/>
      <c r="I73" s="338"/>
      <c r="J73" s="277"/>
      <c r="K73" s="530" t="str">
        <f t="shared" si="2"/>
        <v/>
      </c>
      <c r="L73" s="344">
        <f t="shared" si="3"/>
        <v>0</v>
      </c>
      <c r="M73" s="341" t="str">
        <f>IFERROR(I73*'Labor Calculator'!$J$33,"")</f>
        <v/>
      </c>
      <c r="N73" s="340" t="str">
        <f>IFERROR((G73*H73)+(I73*'Labor Calculator'!$J$33),"")</f>
        <v/>
      </c>
      <c r="P73" s="336"/>
      <c r="Q73" s="335"/>
    </row>
    <row r="74" spans="2:17" s="262" customFormat="1" ht="18" customHeight="1" x14ac:dyDescent="0.35">
      <c r="B74" s="491" t="s">
        <v>248</v>
      </c>
      <c r="C74" s="514"/>
      <c r="D74" s="333"/>
      <c r="E74" s="333"/>
      <c r="F74" s="334"/>
      <c r="G74" s="343"/>
      <c r="H74" s="337"/>
      <c r="I74" s="338"/>
      <c r="J74" s="277"/>
      <c r="K74" s="530" t="str">
        <f t="shared" si="2"/>
        <v/>
      </c>
      <c r="L74" s="344">
        <f t="shared" si="3"/>
        <v>0</v>
      </c>
      <c r="M74" s="341" t="str">
        <f>IFERROR(I74*'Labor Calculator'!$J$33,"")</f>
        <v/>
      </c>
      <c r="N74" s="340" t="str">
        <f>IFERROR((G74*H74)+(I74*'Labor Calculator'!$J$33),"")</f>
        <v/>
      </c>
      <c r="P74" s="336"/>
      <c r="Q74" s="335"/>
    </row>
    <row r="75" spans="2:17" s="262" customFormat="1" ht="18" customHeight="1" x14ac:dyDescent="0.35">
      <c r="B75" s="491" t="s">
        <v>248</v>
      </c>
      <c r="C75" s="514"/>
      <c r="D75" s="333"/>
      <c r="E75" s="333"/>
      <c r="F75" s="334"/>
      <c r="G75" s="343"/>
      <c r="H75" s="337"/>
      <c r="I75" s="338"/>
      <c r="J75" s="277"/>
      <c r="K75" s="530" t="str">
        <f t="shared" ref="K75:K109" si="4">IFERROR(N75/H75,"")</f>
        <v/>
      </c>
      <c r="L75" s="344">
        <f t="shared" si="3"/>
        <v>0</v>
      </c>
      <c r="M75" s="341" t="str">
        <f>IFERROR(I75*'Labor Calculator'!$J$33,"")</f>
        <v/>
      </c>
      <c r="N75" s="340" t="str">
        <f>IFERROR((G75*H75)+(I75*'Labor Calculator'!$J$33),"")</f>
        <v/>
      </c>
      <c r="P75" s="336"/>
      <c r="Q75" s="335"/>
    </row>
    <row r="76" spans="2:17" s="262" customFormat="1" ht="18" customHeight="1" x14ac:dyDescent="0.35">
      <c r="B76" s="491" t="s">
        <v>248</v>
      </c>
      <c r="C76" s="514"/>
      <c r="D76" s="333"/>
      <c r="E76" s="333"/>
      <c r="F76" s="334"/>
      <c r="G76" s="343"/>
      <c r="H76" s="337"/>
      <c r="I76" s="338"/>
      <c r="J76" s="277"/>
      <c r="K76" s="530" t="str">
        <f t="shared" si="4"/>
        <v/>
      </c>
      <c r="L76" s="344">
        <f t="shared" si="3"/>
        <v>0</v>
      </c>
      <c r="M76" s="341" t="str">
        <f>IFERROR(I76*'Labor Calculator'!$J$33,"")</f>
        <v/>
      </c>
      <c r="N76" s="340" t="str">
        <f>IFERROR((G76*H76)+(I76*'Labor Calculator'!$J$33),"")</f>
        <v/>
      </c>
      <c r="P76" s="336"/>
      <c r="Q76" s="335"/>
    </row>
    <row r="77" spans="2:17" s="262" customFormat="1" ht="18" customHeight="1" x14ac:dyDescent="0.35">
      <c r="B77" s="491" t="s">
        <v>248</v>
      </c>
      <c r="C77" s="514"/>
      <c r="D77" s="333"/>
      <c r="E77" s="333"/>
      <c r="F77" s="334"/>
      <c r="G77" s="343"/>
      <c r="H77" s="337"/>
      <c r="I77" s="338"/>
      <c r="J77" s="277"/>
      <c r="K77" s="530" t="str">
        <f t="shared" si="4"/>
        <v/>
      </c>
      <c r="L77" s="344">
        <f t="shared" si="3"/>
        <v>0</v>
      </c>
      <c r="M77" s="341" t="str">
        <f>IFERROR(I77*'Labor Calculator'!$J$33,"")</f>
        <v/>
      </c>
      <c r="N77" s="340" t="str">
        <f>IFERROR((G77*H77)+(I77*'Labor Calculator'!$J$33),"")</f>
        <v/>
      </c>
      <c r="P77" s="336"/>
      <c r="Q77" s="335"/>
    </row>
    <row r="78" spans="2:17" s="262" customFormat="1" ht="18" customHeight="1" x14ac:dyDescent="0.35">
      <c r="B78" s="491" t="s">
        <v>248</v>
      </c>
      <c r="C78" s="514"/>
      <c r="D78" s="333"/>
      <c r="E78" s="333"/>
      <c r="F78" s="334"/>
      <c r="G78" s="343"/>
      <c r="H78" s="337"/>
      <c r="I78" s="338"/>
      <c r="J78" s="277"/>
      <c r="K78" s="530" t="str">
        <f t="shared" si="4"/>
        <v/>
      </c>
      <c r="L78" s="344">
        <f t="shared" si="3"/>
        <v>0</v>
      </c>
      <c r="M78" s="341" t="str">
        <f>IFERROR(I78*'Labor Calculator'!$J$33,"")</f>
        <v/>
      </c>
      <c r="N78" s="340" t="str">
        <f>IFERROR((G78*H78)+(I78*'Labor Calculator'!$J$33),"")</f>
        <v/>
      </c>
      <c r="P78" s="336"/>
      <c r="Q78" s="335"/>
    </row>
    <row r="79" spans="2:17" s="262" customFormat="1" ht="18" customHeight="1" x14ac:dyDescent="0.35">
      <c r="B79" s="491" t="s">
        <v>248</v>
      </c>
      <c r="C79" s="514"/>
      <c r="D79" s="333"/>
      <c r="E79" s="333"/>
      <c r="F79" s="334"/>
      <c r="G79" s="343"/>
      <c r="H79" s="337"/>
      <c r="I79" s="338"/>
      <c r="J79" s="277"/>
      <c r="K79" s="530" t="str">
        <f t="shared" si="4"/>
        <v/>
      </c>
      <c r="L79" s="344">
        <f t="shared" si="3"/>
        <v>0</v>
      </c>
      <c r="M79" s="341" t="str">
        <f>IFERROR(I79*'Labor Calculator'!$J$33,"")</f>
        <v/>
      </c>
      <c r="N79" s="340" t="str">
        <f>IFERROR((G79*H79)+(I79*'Labor Calculator'!$J$33),"")</f>
        <v/>
      </c>
      <c r="P79" s="336"/>
      <c r="Q79" s="335"/>
    </row>
    <row r="80" spans="2:17" s="262" customFormat="1" ht="18" customHeight="1" x14ac:dyDescent="0.35">
      <c r="B80" s="491" t="s">
        <v>248</v>
      </c>
      <c r="C80" s="514"/>
      <c r="D80" s="333"/>
      <c r="E80" s="333"/>
      <c r="F80" s="334"/>
      <c r="G80" s="343"/>
      <c r="H80" s="337"/>
      <c r="I80" s="338"/>
      <c r="J80" s="277"/>
      <c r="K80" s="530" t="str">
        <f t="shared" si="4"/>
        <v/>
      </c>
      <c r="L80" s="344">
        <f t="shared" si="3"/>
        <v>0</v>
      </c>
      <c r="M80" s="341" t="str">
        <f>IFERROR(I80*'Labor Calculator'!$J$33,"")</f>
        <v/>
      </c>
      <c r="N80" s="340" t="str">
        <f>IFERROR((G80*H80)+(I80*'Labor Calculator'!$J$33),"")</f>
        <v/>
      </c>
      <c r="P80" s="336"/>
      <c r="Q80" s="335"/>
    </row>
    <row r="81" spans="2:17" s="262" customFormat="1" ht="18" customHeight="1" x14ac:dyDescent="0.35">
      <c r="B81" s="491" t="s">
        <v>248</v>
      </c>
      <c r="C81" s="514"/>
      <c r="D81" s="333"/>
      <c r="E81" s="333"/>
      <c r="F81" s="334"/>
      <c r="G81" s="343"/>
      <c r="H81" s="337"/>
      <c r="I81" s="338"/>
      <c r="J81" s="277"/>
      <c r="K81" s="530" t="str">
        <f t="shared" si="4"/>
        <v/>
      </c>
      <c r="L81" s="344">
        <f t="shared" si="3"/>
        <v>0</v>
      </c>
      <c r="M81" s="341" t="str">
        <f>IFERROR(I81*'Labor Calculator'!$J$33,"")</f>
        <v/>
      </c>
      <c r="N81" s="340" t="str">
        <f>IFERROR((G81*H81)+(I81*'Labor Calculator'!$J$33),"")</f>
        <v/>
      </c>
      <c r="P81" s="336"/>
      <c r="Q81" s="335"/>
    </row>
    <row r="82" spans="2:17" s="262" customFormat="1" ht="18" customHeight="1" x14ac:dyDescent="0.35">
      <c r="B82" s="491" t="s">
        <v>248</v>
      </c>
      <c r="C82" s="514"/>
      <c r="D82" s="333"/>
      <c r="E82" s="333"/>
      <c r="F82" s="334"/>
      <c r="G82" s="343"/>
      <c r="H82" s="337"/>
      <c r="I82" s="338"/>
      <c r="J82" s="277"/>
      <c r="K82" s="530" t="str">
        <f t="shared" si="4"/>
        <v/>
      </c>
      <c r="L82" s="344">
        <f t="shared" si="3"/>
        <v>0</v>
      </c>
      <c r="M82" s="341" t="str">
        <f>IFERROR(I82*'Labor Calculator'!$J$33,"")</f>
        <v/>
      </c>
      <c r="N82" s="340" t="str">
        <f>IFERROR((G82*H82)+(I82*'Labor Calculator'!$J$33),"")</f>
        <v/>
      </c>
      <c r="P82" s="336"/>
      <c r="Q82" s="335"/>
    </row>
    <row r="83" spans="2:17" s="262" customFormat="1" ht="18" customHeight="1" x14ac:dyDescent="0.35">
      <c r="B83" s="491" t="s">
        <v>248</v>
      </c>
      <c r="C83" s="514"/>
      <c r="D83" s="333"/>
      <c r="E83" s="333"/>
      <c r="F83" s="334"/>
      <c r="G83" s="343"/>
      <c r="H83" s="337"/>
      <c r="I83" s="338"/>
      <c r="J83" s="277"/>
      <c r="K83" s="530" t="str">
        <f t="shared" si="4"/>
        <v/>
      </c>
      <c r="L83" s="344">
        <f t="shared" si="3"/>
        <v>0</v>
      </c>
      <c r="M83" s="341" t="str">
        <f>IFERROR(I83*'Labor Calculator'!$J$33,"")</f>
        <v/>
      </c>
      <c r="N83" s="340" t="str">
        <f>IFERROR((G83*H83)+(I83*'Labor Calculator'!$J$33),"")</f>
        <v/>
      </c>
      <c r="P83" s="336"/>
      <c r="Q83" s="335"/>
    </row>
    <row r="84" spans="2:17" s="262" customFormat="1" ht="18" customHeight="1" x14ac:dyDescent="0.35">
      <c r="B84" s="491" t="s">
        <v>248</v>
      </c>
      <c r="C84" s="514"/>
      <c r="D84" s="333"/>
      <c r="E84" s="333"/>
      <c r="F84" s="334"/>
      <c r="G84" s="343"/>
      <c r="H84" s="337"/>
      <c r="I84" s="338"/>
      <c r="J84" s="277"/>
      <c r="K84" s="530" t="str">
        <f t="shared" si="4"/>
        <v/>
      </c>
      <c r="L84" s="344">
        <f t="shared" si="3"/>
        <v>0</v>
      </c>
      <c r="M84" s="341" t="str">
        <f>IFERROR(I84*'Labor Calculator'!$J$33,"")</f>
        <v/>
      </c>
      <c r="N84" s="340" t="str">
        <f>IFERROR((G84*H84)+(I84*'Labor Calculator'!$J$33),"")</f>
        <v/>
      </c>
      <c r="P84" s="336"/>
      <c r="Q84" s="335"/>
    </row>
    <row r="85" spans="2:17" s="262" customFormat="1" ht="18" customHeight="1" x14ac:dyDescent="0.35">
      <c r="B85" s="491" t="s">
        <v>248</v>
      </c>
      <c r="C85" s="514"/>
      <c r="D85" s="333"/>
      <c r="E85" s="333"/>
      <c r="F85" s="334"/>
      <c r="G85" s="343"/>
      <c r="H85" s="337"/>
      <c r="I85" s="338"/>
      <c r="J85" s="277"/>
      <c r="K85" s="530" t="str">
        <f t="shared" si="4"/>
        <v/>
      </c>
      <c r="L85" s="344">
        <f t="shared" si="3"/>
        <v>0</v>
      </c>
      <c r="M85" s="341" t="str">
        <f>IFERROR(I85*'Labor Calculator'!$J$33,"")</f>
        <v/>
      </c>
      <c r="N85" s="340" t="str">
        <f>IFERROR((G85*H85)+(I85*'Labor Calculator'!$J$33),"")</f>
        <v/>
      </c>
      <c r="P85" s="336"/>
      <c r="Q85" s="335"/>
    </row>
    <row r="86" spans="2:17" s="262" customFormat="1" ht="18" customHeight="1" x14ac:dyDescent="0.35">
      <c r="B86" s="491" t="s">
        <v>248</v>
      </c>
      <c r="C86" s="514"/>
      <c r="D86" s="333"/>
      <c r="E86" s="333"/>
      <c r="F86" s="334"/>
      <c r="G86" s="343"/>
      <c r="H86" s="337"/>
      <c r="I86" s="338"/>
      <c r="J86" s="277"/>
      <c r="K86" s="530" t="str">
        <f t="shared" si="4"/>
        <v/>
      </c>
      <c r="L86" s="344">
        <f t="shared" si="3"/>
        <v>0</v>
      </c>
      <c r="M86" s="341" t="str">
        <f>IFERROR(I86*'Labor Calculator'!$J$33,"")</f>
        <v/>
      </c>
      <c r="N86" s="340" t="str">
        <f>IFERROR((G86*H86)+(I86*'Labor Calculator'!$J$33),"")</f>
        <v/>
      </c>
      <c r="P86" s="336"/>
      <c r="Q86" s="335"/>
    </row>
    <row r="87" spans="2:17" s="262" customFormat="1" ht="18" customHeight="1" x14ac:dyDescent="0.35">
      <c r="B87" s="491" t="s">
        <v>248</v>
      </c>
      <c r="C87" s="514"/>
      <c r="D87" s="333"/>
      <c r="E87" s="333"/>
      <c r="F87" s="334"/>
      <c r="G87" s="343"/>
      <c r="H87" s="337"/>
      <c r="I87" s="338"/>
      <c r="J87" s="277"/>
      <c r="K87" s="530" t="str">
        <f t="shared" si="4"/>
        <v/>
      </c>
      <c r="L87" s="344">
        <f t="shared" si="3"/>
        <v>0</v>
      </c>
      <c r="M87" s="341" t="str">
        <f>IFERROR(I87*'Labor Calculator'!$J$33,"")</f>
        <v/>
      </c>
      <c r="N87" s="340" t="str">
        <f>IFERROR((G87*H87)+(I87*'Labor Calculator'!$J$33),"")</f>
        <v/>
      </c>
      <c r="P87" s="336"/>
      <c r="Q87" s="335"/>
    </row>
    <row r="88" spans="2:17" s="262" customFormat="1" ht="18" customHeight="1" x14ac:dyDescent="0.35">
      <c r="B88" s="491" t="s">
        <v>248</v>
      </c>
      <c r="C88" s="514"/>
      <c r="D88" s="333"/>
      <c r="E88" s="333"/>
      <c r="F88" s="334"/>
      <c r="G88" s="343"/>
      <c r="H88" s="337"/>
      <c r="I88" s="338"/>
      <c r="J88" s="277"/>
      <c r="K88" s="530" t="str">
        <f t="shared" si="4"/>
        <v/>
      </c>
      <c r="L88" s="344">
        <f t="shared" si="3"/>
        <v>0</v>
      </c>
      <c r="M88" s="341" t="str">
        <f>IFERROR(I88*'Labor Calculator'!$J$33,"")</f>
        <v/>
      </c>
      <c r="N88" s="340" t="str">
        <f>IFERROR((G88*H88)+(I88*'Labor Calculator'!$J$33),"")</f>
        <v/>
      </c>
      <c r="P88" s="336"/>
      <c r="Q88" s="335"/>
    </row>
    <row r="89" spans="2:17" s="262" customFormat="1" ht="18" customHeight="1" x14ac:dyDescent="0.35">
      <c r="B89" s="491" t="s">
        <v>248</v>
      </c>
      <c r="C89" s="514"/>
      <c r="D89" s="333"/>
      <c r="E89" s="333"/>
      <c r="F89" s="334"/>
      <c r="G89" s="343"/>
      <c r="H89" s="337"/>
      <c r="I89" s="338"/>
      <c r="J89" s="277"/>
      <c r="K89" s="530" t="str">
        <f t="shared" si="4"/>
        <v/>
      </c>
      <c r="L89" s="344">
        <f t="shared" si="3"/>
        <v>0</v>
      </c>
      <c r="M89" s="341" t="str">
        <f>IFERROR(I89*'Labor Calculator'!$J$33,"")</f>
        <v/>
      </c>
      <c r="N89" s="340" t="str">
        <f>IFERROR((G89*H89)+(I89*'Labor Calculator'!$J$33),"")</f>
        <v/>
      </c>
      <c r="P89" s="336"/>
      <c r="Q89" s="335"/>
    </row>
    <row r="90" spans="2:17" s="262" customFormat="1" ht="18" customHeight="1" x14ac:dyDescent="0.35">
      <c r="B90" s="491" t="s">
        <v>248</v>
      </c>
      <c r="C90" s="514"/>
      <c r="D90" s="333"/>
      <c r="E90" s="333"/>
      <c r="F90" s="334"/>
      <c r="G90" s="343"/>
      <c r="H90" s="337"/>
      <c r="I90" s="338"/>
      <c r="J90" s="277"/>
      <c r="K90" s="530" t="str">
        <f t="shared" si="4"/>
        <v/>
      </c>
      <c r="L90" s="344">
        <f t="shared" ref="L90:L109" si="5">G90*H90</f>
        <v>0</v>
      </c>
      <c r="M90" s="341" t="str">
        <f>IFERROR(I90*'Labor Calculator'!$J$33,"")</f>
        <v/>
      </c>
      <c r="N90" s="340" t="str">
        <f>IFERROR((G90*H90)+(I90*'Labor Calculator'!$J$33),"")</f>
        <v/>
      </c>
      <c r="P90" s="336"/>
      <c r="Q90" s="335"/>
    </row>
    <row r="91" spans="2:17" s="262" customFormat="1" ht="18" customHeight="1" x14ac:dyDescent="0.35">
      <c r="B91" s="491" t="s">
        <v>248</v>
      </c>
      <c r="C91" s="514"/>
      <c r="D91" s="333"/>
      <c r="E91" s="333"/>
      <c r="F91" s="334"/>
      <c r="G91" s="343"/>
      <c r="H91" s="337"/>
      <c r="I91" s="338"/>
      <c r="J91" s="277"/>
      <c r="K91" s="530" t="str">
        <f t="shared" si="4"/>
        <v/>
      </c>
      <c r="L91" s="344">
        <f t="shared" si="5"/>
        <v>0</v>
      </c>
      <c r="M91" s="341" t="str">
        <f>IFERROR(I91*'Labor Calculator'!$J$33,"")</f>
        <v/>
      </c>
      <c r="N91" s="340" t="str">
        <f>IFERROR((G91*H91)+(I91*'Labor Calculator'!$J$33),"")</f>
        <v/>
      </c>
      <c r="P91" s="336"/>
      <c r="Q91" s="335"/>
    </row>
    <row r="92" spans="2:17" s="262" customFormat="1" ht="18" customHeight="1" x14ac:dyDescent="0.35">
      <c r="B92" s="491" t="s">
        <v>248</v>
      </c>
      <c r="C92" s="514"/>
      <c r="D92" s="333"/>
      <c r="E92" s="333"/>
      <c r="F92" s="334"/>
      <c r="G92" s="343"/>
      <c r="H92" s="337"/>
      <c r="I92" s="338"/>
      <c r="J92" s="277"/>
      <c r="K92" s="530" t="str">
        <f t="shared" si="4"/>
        <v/>
      </c>
      <c r="L92" s="344">
        <f t="shared" si="5"/>
        <v>0</v>
      </c>
      <c r="M92" s="341" t="str">
        <f>IFERROR(I92*'Labor Calculator'!$J$33,"")</f>
        <v/>
      </c>
      <c r="N92" s="340" t="str">
        <f>IFERROR((G92*H92)+(I92*'Labor Calculator'!$J$33),"")</f>
        <v/>
      </c>
      <c r="P92" s="336"/>
      <c r="Q92" s="335"/>
    </row>
    <row r="93" spans="2:17" s="262" customFormat="1" ht="18" customHeight="1" x14ac:dyDescent="0.35">
      <c r="B93" s="491" t="s">
        <v>248</v>
      </c>
      <c r="C93" s="514"/>
      <c r="D93" s="333"/>
      <c r="E93" s="333"/>
      <c r="F93" s="334"/>
      <c r="G93" s="343"/>
      <c r="H93" s="337"/>
      <c r="I93" s="338"/>
      <c r="J93" s="277"/>
      <c r="K93" s="530" t="str">
        <f t="shared" si="4"/>
        <v/>
      </c>
      <c r="L93" s="344">
        <f t="shared" si="5"/>
        <v>0</v>
      </c>
      <c r="M93" s="341" t="str">
        <f>IFERROR(I93*'Labor Calculator'!$J$33,"")</f>
        <v/>
      </c>
      <c r="N93" s="340" t="str">
        <f>IFERROR((G93*H93)+(I93*'Labor Calculator'!$J$33),"")</f>
        <v/>
      </c>
      <c r="P93" s="336"/>
      <c r="Q93" s="335"/>
    </row>
    <row r="94" spans="2:17" s="262" customFormat="1" ht="18" customHeight="1" x14ac:dyDescent="0.35">
      <c r="B94" s="491" t="s">
        <v>248</v>
      </c>
      <c r="C94" s="514"/>
      <c r="D94" s="333"/>
      <c r="E94" s="333"/>
      <c r="F94" s="334"/>
      <c r="G94" s="343"/>
      <c r="H94" s="337"/>
      <c r="I94" s="338"/>
      <c r="J94" s="277"/>
      <c r="K94" s="530" t="str">
        <f t="shared" si="4"/>
        <v/>
      </c>
      <c r="L94" s="344">
        <f t="shared" si="5"/>
        <v>0</v>
      </c>
      <c r="M94" s="341" t="str">
        <f>IFERROR(I94*'Labor Calculator'!$J$33,"")</f>
        <v/>
      </c>
      <c r="N94" s="340" t="str">
        <f>IFERROR((G94*H94)+(I94*'Labor Calculator'!$J$33),"")</f>
        <v/>
      </c>
      <c r="P94" s="336"/>
      <c r="Q94" s="335"/>
    </row>
    <row r="95" spans="2:17" s="262" customFormat="1" ht="18" customHeight="1" x14ac:dyDescent="0.35">
      <c r="B95" s="491" t="s">
        <v>248</v>
      </c>
      <c r="C95" s="514"/>
      <c r="D95" s="333"/>
      <c r="E95" s="333"/>
      <c r="F95" s="334"/>
      <c r="G95" s="343"/>
      <c r="H95" s="337"/>
      <c r="I95" s="338"/>
      <c r="J95" s="277"/>
      <c r="K95" s="530" t="str">
        <f t="shared" si="4"/>
        <v/>
      </c>
      <c r="L95" s="344">
        <f t="shared" si="5"/>
        <v>0</v>
      </c>
      <c r="M95" s="341" t="str">
        <f>IFERROR(I95*'Labor Calculator'!$J$33,"")</f>
        <v/>
      </c>
      <c r="N95" s="340" t="str">
        <f>IFERROR((G95*H95)+(I95*'Labor Calculator'!$J$33),"")</f>
        <v/>
      </c>
      <c r="P95" s="336"/>
      <c r="Q95" s="335"/>
    </row>
    <row r="96" spans="2:17" s="262" customFormat="1" ht="18" customHeight="1" x14ac:dyDescent="0.35">
      <c r="B96" s="491" t="s">
        <v>248</v>
      </c>
      <c r="C96" s="514"/>
      <c r="D96" s="333"/>
      <c r="E96" s="333"/>
      <c r="F96" s="334"/>
      <c r="G96" s="343"/>
      <c r="H96" s="337"/>
      <c r="I96" s="338"/>
      <c r="J96" s="277"/>
      <c r="K96" s="530" t="str">
        <f t="shared" si="4"/>
        <v/>
      </c>
      <c r="L96" s="344">
        <f t="shared" si="5"/>
        <v>0</v>
      </c>
      <c r="M96" s="341" t="str">
        <f>IFERROR(I96*'Labor Calculator'!$J$33,"")</f>
        <v/>
      </c>
      <c r="N96" s="340" t="str">
        <f>IFERROR((G96*H96)+(I96*'Labor Calculator'!$J$33),"")</f>
        <v/>
      </c>
      <c r="P96" s="336"/>
      <c r="Q96" s="335"/>
    </row>
    <row r="97" spans="2:17" s="262" customFormat="1" ht="18" customHeight="1" x14ac:dyDescent="0.35">
      <c r="B97" s="491" t="s">
        <v>248</v>
      </c>
      <c r="C97" s="514"/>
      <c r="D97" s="333"/>
      <c r="E97" s="333"/>
      <c r="F97" s="334"/>
      <c r="G97" s="343"/>
      <c r="H97" s="337"/>
      <c r="I97" s="338"/>
      <c r="J97" s="277"/>
      <c r="K97" s="530" t="str">
        <f t="shared" si="4"/>
        <v/>
      </c>
      <c r="L97" s="344">
        <f t="shared" si="5"/>
        <v>0</v>
      </c>
      <c r="M97" s="341" t="str">
        <f>IFERROR(I97*'Labor Calculator'!$J$33,"")</f>
        <v/>
      </c>
      <c r="N97" s="340" t="str">
        <f>IFERROR((G97*H97)+(I97*'Labor Calculator'!$J$33),"")</f>
        <v/>
      </c>
      <c r="P97" s="336"/>
      <c r="Q97" s="335"/>
    </row>
    <row r="98" spans="2:17" s="262" customFormat="1" ht="18" customHeight="1" x14ac:dyDescent="0.35">
      <c r="B98" s="491" t="s">
        <v>248</v>
      </c>
      <c r="C98" s="514"/>
      <c r="D98" s="333"/>
      <c r="E98" s="333"/>
      <c r="F98" s="334"/>
      <c r="G98" s="343"/>
      <c r="H98" s="337"/>
      <c r="I98" s="338"/>
      <c r="J98" s="277"/>
      <c r="K98" s="530" t="str">
        <f t="shared" si="4"/>
        <v/>
      </c>
      <c r="L98" s="344">
        <f t="shared" si="5"/>
        <v>0</v>
      </c>
      <c r="M98" s="341" t="str">
        <f>IFERROR(I98*'Labor Calculator'!$J$33,"")</f>
        <v/>
      </c>
      <c r="N98" s="340" t="str">
        <f>IFERROR((G98*H98)+(I98*'Labor Calculator'!$J$33),"")</f>
        <v/>
      </c>
      <c r="P98" s="336"/>
      <c r="Q98" s="335"/>
    </row>
    <row r="99" spans="2:17" s="262" customFormat="1" ht="18" customHeight="1" x14ac:dyDescent="0.35">
      <c r="B99" s="491" t="s">
        <v>248</v>
      </c>
      <c r="C99" s="514"/>
      <c r="D99" s="333"/>
      <c r="E99" s="333"/>
      <c r="F99" s="334"/>
      <c r="G99" s="343"/>
      <c r="H99" s="337"/>
      <c r="I99" s="338"/>
      <c r="J99" s="277"/>
      <c r="K99" s="530" t="str">
        <f t="shared" si="4"/>
        <v/>
      </c>
      <c r="L99" s="344">
        <f t="shared" si="5"/>
        <v>0</v>
      </c>
      <c r="M99" s="341" t="str">
        <f>IFERROR(I99*'Labor Calculator'!$J$33,"")</f>
        <v/>
      </c>
      <c r="N99" s="340" t="str">
        <f>IFERROR((G99*H99)+(I99*'Labor Calculator'!$J$33),"")</f>
        <v/>
      </c>
      <c r="P99" s="336"/>
      <c r="Q99" s="335"/>
    </row>
    <row r="100" spans="2:17" s="262" customFormat="1" ht="18" customHeight="1" x14ac:dyDescent="0.35">
      <c r="B100" s="491" t="s">
        <v>248</v>
      </c>
      <c r="C100" s="514"/>
      <c r="D100" s="333"/>
      <c r="E100" s="333"/>
      <c r="F100" s="334"/>
      <c r="G100" s="343"/>
      <c r="H100" s="337"/>
      <c r="I100" s="338"/>
      <c r="J100" s="277"/>
      <c r="K100" s="530" t="str">
        <f t="shared" si="4"/>
        <v/>
      </c>
      <c r="L100" s="344">
        <f t="shared" si="5"/>
        <v>0</v>
      </c>
      <c r="M100" s="341" t="str">
        <f>IFERROR(I100*'Labor Calculator'!$J$33,"")</f>
        <v/>
      </c>
      <c r="N100" s="340" t="str">
        <f>IFERROR((G100*H100)+(I100*'Labor Calculator'!$J$33),"")</f>
        <v/>
      </c>
      <c r="P100" s="336"/>
      <c r="Q100" s="335"/>
    </row>
    <row r="101" spans="2:17" s="262" customFormat="1" ht="18" customHeight="1" x14ac:dyDescent="0.35">
      <c r="B101" s="491" t="s">
        <v>248</v>
      </c>
      <c r="C101" s="514"/>
      <c r="D101" s="333"/>
      <c r="E101" s="333"/>
      <c r="F101" s="334"/>
      <c r="G101" s="343"/>
      <c r="H101" s="337"/>
      <c r="I101" s="338"/>
      <c r="J101" s="277"/>
      <c r="K101" s="530" t="str">
        <f t="shared" si="4"/>
        <v/>
      </c>
      <c r="L101" s="344">
        <f t="shared" si="5"/>
        <v>0</v>
      </c>
      <c r="M101" s="341" t="str">
        <f>IFERROR(I101*'Labor Calculator'!$J$33,"")</f>
        <v/>
      </c>
      <c r="N101" s="340" t="str">
        <f>IFERROR((G101*H101)+(I101*'Labor Calculator'!$J$33),"")</f>
        <v/>
      </c>
      <c r="P101" s="336"/>
      <c r="Q101" s="335"/>
    </row>
    <row r="102" spans="2:17" s="262" customFormat="1" ht="18" customHeight="1" x14ac:dyDescent="0.35">
      <c r="B102" s="491" t="s">
        <v>248</v>
      </c>
      <c r="C102" s="514"/>
      <c r="D102" s="333"/>
      <c r="E102" s="333"/>
      <c r="F102" s="334"/>
      <c r="G102" s="343"/>
      <c r="H102" s="337"/>
      <c r="I102" s="338"/>
      <c r="J102" s="277"/>
      <c r="K102" s="530" t="str">
        <f t="shared" si="4"/>
        <v/>
      </c>
      <c r="L102" s="344">
        <f t="shared" si="5"/>
        <v>0</v>
      </c>
      <c r="M102" s="341" t="str">
        <f>IFERROR(I102*'Labor Calculator'!$J$33,"")</f>
        <v/>
      </c>
      <c r="N102" s="340" t="str">
        <f>IFERROR((G102*H102)+(I102*'Labor Calculator'!$J$33),"")</f>
        <v/>
      </c>
      <c r="P102" s="336"/>
      <c r="Q102" s="335"/>
    </row>
    <row r="103" spans="2:17" s="262" customFormat="1" ht="18" customHeight="1" x14ac:dyDescent="0.35">
      <c r="B103" s="491" t="s">
        <v>248</v>
      </c>
      <c r="C103" s="514"/>
      <c r="D103" s="333"/>
      <c r="E103" s="333"/>
      <c r="F103" s="334"/>
      <c r="G103" s="343"/>
      <c r="H103" s="337"/>
      <c r="I103" s="338"/>
      <c r="J103" s="277"/>
      <c r="K103" s="530" t="str">
        <f t="shared" si="4"/>
        <v/>
      </c>
      <c r="L103" s="344">
        <f t="shared" si="5"/>
        <v>0</v>
      </c>
      <c r="M103" s="341" t="str">
        <f>IFERROR(I103*'Labor Calculator'!$J$33,"")</f>
        <v/>
      </c>
      <c r="N103" s="340" t="str">
        <f>IFERROR((G103*H103)+(I103*'Labor Calculator'!$J$33),"")</f>
        <v/>
      </c>
      <c r="P103" s="336"/>
      <c r="Q103" s="335"/>
    </row>
    <row r="104" spans="2:17" s="262" customFormat="1" ht="18" customHeight="1" x14ac:dyDescent="0.35">
      <c r="B104" s="491" t="s">
        <v>248</v>
      </c>
      <c r="C104" s="514"/>
      <c r="D104" s="333"/>
      <c r="E104" s="333"/>
      <c r="F104" s="334"/>
      <c r="G104" s="343"/>
      <c r="H104" s="337"/>
      <c r="I104" s="338"/>
      <c r="J104" s="277"/>
      <c r="K104" s="530" t="str">
        <f t="shared" si="4"/>
        <v/>
      </c>
      <c r="L104" s="344">
        <f t="shared" si="5"/>
        <v>0</v>
      </c>
      <c r="M104" s="341" t="str">
        <f>IFERROR(I104*'Labor Calculator'!$J$33,"")</f>
        <v/>
      </c>
      <c r="N104" s="340" t="str">
        <f>IFERROR((G104*H104)+(I104*'Labor Calculator'!$J$33),"")</f>
        <v/>
      </c>
      <c r="P104" s="336"/>
      <c r="Q104" s="335"/>
    </row>
    <row r="105" spans="2:17" s="262" customFormat="1" ht="18" customHeight="1" x14ac:dyDescent="0.35">
      <c r="B105" s="491" t="s">
        <v>248</v>
      </c>
      <c r="C105" s="514"/>
      <c r="D105" s="333"/>
      <c r="E105" s="333"/>
      <c r="F105" s="334"/>
      <c r="G105" s="343"/>
      <c r="H105" s="337"/>
      <c r="I105" s="338"/>
      <c r="J105" s="277"/>
      <c r="K105" s="530" t="str">
        <f t="shared" si="4"/>
        <v/>
      </c>
      <c r="L105" s="344">
        <f t="shared" si="5"/>
        <v>0</v>
      </c>
      <c r="M105" s="341" t="str">
        <f>IFERROR(I105*'Labor Calculator'!$J$33,"")</f>
        <v/>
      </c>
      <c r="N105" s="340" t="str">
        <f>IFERROR((G105*H105)+(I105*'Labor Calculator'!$J$33),"")</f>
        <v/>
      </c>
      <c r="P105" s="336"/>
      <c r="Q105" s="335"/>
    </row>
    <row r="106" spans="2:17" s="262" customFormat="1" ht="18" customHeight="1" x14ac:dyDescent="0.35">
      <c r="B106" s="491" t="s">
        <v>248</v>
      </c>
      <c r="C106" s="514"/>
      <c r="D106" s="333"/>
      <c r="E106" s="333"/>
      <c r="F106" s="334"/>
      <c r="G106" s="343"/>
      <c r="H106" s="337"/>
      <c r="I106" s="338"/>
      <c r="J106" s="277"/>
      <c r="K106" s="530" t="str">
        <f t="shared" si="4"/>
        <v/>
      </c>
      <c r="L106" s="344">
        <f t="shared" si="5"/>
        <v>0</v>
      </c>
      <c r="M106" s="341" t="str">
        <f>IFERROR(I106*'Labor Calculator'!$J$33,"")</f>
        <v/>
      </c>
      <c r="N106" s="340" t="str">
        <f>IFERROR((G106*H106)+(I106*'Labor Calculator'!$J$33),"")</f>
        <v/>
      </c>
      <c r="P106" s="336"/>
      <c r="Q106" s="335"/>
    </row>
    <row r="107" spans="2:17" s="262" customFormat="1" ht="18" customHeight="1" x14ac:dyDescent="0.35">
      <c r="B107" s="491" t="s">
        <v>248</v>
      </c>
      <c r="C107" s="514"/>
      <c r="D107" s="333"/>
      <c r="E107" s="333"/>
      <c r="F107" s="334"/>
      <c r="G107" s="343"/>
      <c r="H107" s="337"/>
      <c r="I107" s="338"/>
      <c r="J107" s="277"/>
      <c r="K107" s="530" t="str">
        <f t="shared" si="4"/>
        <v/>
      </c>
      <c r="L107" s="344">
        <f t="shared" si="5"/>
        <v>0</v>
      </c>
      <c r="M107" s="341" t="str">
        <f>IFERROR(I107*'Labor Calculator'!$J$33,"")</f>
        <v/>
      </c>
      <c r="N107" s="340" t="str">
        <f>IFERROR((G107*H107)+(I107*'Labor Calculator'!$J$33),"")</f>
        <v/>
      </c>
      <c r="P107" s="336"/>
      <c r="Q107" s="335"/>
    </row>
    <row r="108" spans="2:17" s="262" customFormat="1" ht="18" customHeight="1" x14ac:dyDescent="0.35">
      <c r="B108" s="491" t="s">
        <v>248</v>
      </c>
      <c r="C108" s="514"/>
      <c r="D108" s="333"/>
      <c r="E108" s="333"/>
      <c r="F108" s="334"/>
      <c r="G108" s="343"/>
      <c r="H108" s="337"/>
      <c r="I108" s="338"/>
      <c r="J108" s="277"/>
      <c r="K108" s="530" t="str">
        <f t="shared" si="4"/>
        <v/>
      </c>
      <c r="L108" s="344">
        <f t="shared" si="5"/>
        <v>0</v>
      </c>
      <c r="M108" s="341" t="str">
        <f>IFERROR(I108*'Labor Calculator'!$J$33,"")</f>
        <v/>
      </c>
      <c r="N108" s="340" t="str">
        <f>IFERROR((G108*H108)+(I108*'Labor Calculator'!$J$33),"")</f>
        <v/>
      </c>
      <c r="P108" s="336"/>
      <c r="Q108" s="335"/>
    </row>
    <row r="109" spans="2:17" s="262" customFormat="1" ht="19.25" customHeight="1" x14ac:dyDescent="0.35">
      <c r="B109" s="491" t="s">
        <v>248</v>
      </c>
      <c r="C109" s="514"/>
      <c r="D109" s="333"/>
      <c r="E109" s="333"/>
      <c r="F109" s="334"/>
      <c r="G109" s="343"/>
      <c r="H109" s="337"/>
      <c r="I109" s="338"/>
      <c r="J109" s="277"/>
      <c r="K109" s="530" t="str">
        <f t="shared" si="4"/>
        <v/>
      </c>
      <c r="L109" s="344">
        <f t="shared" si="5"/>
        <v>0</v>
      </c>
      <c r="M109" s="341" t="str">
        <f>IFERROR(I109*'Labor Calculator'!$J$33,"")</f>
        <v/>
      </c>
      <c r="N109" s="340" t="str">
        <f>IFERROR((G109*H109)+(I109*'Labor Calculator'!$J$33),"")</f>
        <v/>
      </c>
      <c r="P109" s="336"/>
      <c r="Q109" s="335"/>
    </row>
    <row r="110" spans="2:17" s="14" customFormat="1" ht="19.25" customHeight="1" x14ac:dyDescent="0.35">
      <c r="G110" s="38"/>
      <c r="H110" s="276"/>
      <c r="I110" s="277"/>
      <c r="J110" s="21"/>
      <c r="K110" s="21"/>
      <c r="L110" s="21"/>
      <c r="M110" s="21"/>
      <c r="N110" s="107"/>
    </row>
    <row r="111" spans="2:17" s="14" customFormat="1" ht="19.25" customHeight="1" x14ac:dyDescent="0.35">
      <c r="G111" s="38"/>
      <c r="H111" s="276"/>
      <c r="I111" s="277"/>
      <c r="J111" s="21"/>
      <c r="K111" s="21"/>
      <c r="L111" s="21"/>
      <c r="M111" s="21"/>
      <c r="N111" s="107"/>
    </row>
    <row r="112" spans="2:17" s="14" customFormat="1" ht="18" customHeight="1" x14ac:dyDescent="0.35">
      <c r="G112" s="38"/>
      <c r="H112" s="276"/>
      <c r="I112" s="277"/>
      <c r="J112" s="21"/>
      <c r="K112" s="21"/>
      <c r="L112" s="21"/>
      <c r="M112" s="21"/>
      <c r="N112" s="107"/>
    </row>
    <row r="113" spans="7:14" s="14" customFormat="1" ht="18" customHeight="1" x14ac:dyDescent="0.35">
      <c r="G113" s="38"/>
      <c r="H113" s="276"/>
      <c r="I113" s="277"/>
      <c r="J113" s="21"/>
      <c r="K113" s="21"/>
      <c r="L113" s="21"/>
      <c r="M113" s="21"/>
      <c r="N113" s="107"/>
    </row>
    <row r="114" spans="7:14" s="14" customFormat="1" ht="18" customHeight="1" x14ac:dyDescent="0.35">
      <c r="G114" s="38"/>
      <c r="H114" s="276"/>
      <c r="I114" s="277"/>
      <c r="J114" s="21"/>
      <c r="K114" s="21"/>
      <c r="L114" s="21"/>
      <c r="M114" s="21"/>
      <c r="N114" s="107"/>
    </row>
    <row r="115" spans="7:14" s="14" customFormat="1" ht="18" customHeight="1" x14ac:dyDescent="0.35">
      <c r="G115" s="38"/>
      <c r="H115" s="276"/>
      <c r="I115" s="277"/>
      <c r="J115" s="21"/>
      <c r="K115" s="21"/>
      <c r="L115" s="21"/>
      <c r="M115" s="21"/>
      <c r="N115" s="107"/>
    </row>
  </sheetData>
  <sheetProtection algorithmName="SHA-512" hashValue="jKkbsJ4OkId91zkpVRwZukVWT7pxteSMRAkosT8kZnYiY0in5prb2pYOvWDlF1b20CzFdjJ+AZ8Qxg6B0jeJQA==" saltValue="unRJYE4BZ/OXqpavl0FUCA==" spinCount="100000" sheet="1" objects="1" scenarios="1"/>
  <mergeCells count="20">
    <mergeCell ref="B2:Q2"/>
    <mergeCell ref="B1:Q1"/>
    <mergeCell ref="I6:I8"/>
    <mergeCell ref="M5:M7"/>
    <mergeCell ref="P6:P7"/>
    <mergeCell ref="Q6:Q7"/>
    <mergeCell ref="P8:P9"/>
    <mergeCell ref="Q8:Q9"/>
    <mergeCell ref="P5:Q5"/>
    <mergeCell ref="H6:H7"/>
    <mergeCell ref="B5:B9"/>
    <mergeCell ref="D5:D9"/>
    <mergeCell ref="E5:E9"/>
    <mergeCell ref="N5:N7"/>
    <mergeCell ref="G6:G7"/>
    <mergeCell ref="L5:L6"/>
    <mergeCell ref="B3:C3"/>
    <mergeCell ref="B4:C4"/>
    <mergeCell ref="C5:C9"/>
    <mergeCell ref="G5:I5"/>
  </mergeCells>
  <conditionalFormatting sqref="B10:B109">
    <cfRule type="cellIs" dxfId="9" priority="9" operator="equal">
      <formula>"COSS"</formula>
    </cfRule>
    <cfRule type="cellIs" dxfId="8" priority="10" operator="equal">
      <formula>"COSS"</formula>
    </cfRule>
    <cfRule type="cellIs" dxfId="7" priority="12" operator="equal">
      <formula>"COSS"</formula>
    </cfRule>
  </conditionalFormatting>
  <conditionalFormatting sqref="B17">
    <cfRule type="cellIs" dxfId="6" priority="6" operator="equal">
      <formula>"TM"</formula>
    </cfRule>
  </conditionalFormatting>
  <conditionalFormatting sqref="B10:C109">
    <cfRule type="cellIs" dxfId="5" priority="2" operator="equal">
      <formula>"Times &amp; Materials"</formula>
    </cfRule>
    <cfRule type="cellIs" dxfId="4" priority="4" operator="equal">
      <formula>"TM"</formula>
    </cfRule>
  </conditionalFormatting>
  <conditionalFormatting sqref="C10:C109">
    <cfRule type="cellIs" dxfId="3" priority="1" operator="equal">
      <formula>"Time &amp; Materials"</formula>
    </cfRule>
    <cfRule type="cellIs" dxfId="2" priority="8" operator="equal">
      <formula>"Direct Labor"</formula>
    </cfRule>
    <cfRule type="cellIs" dxfId="1" priority="11" operator="equal">
      <formula>"Direct Labor"</formula>
    </cfRule>
  </conditionalFormatting>
  <conditionalFormatting sqref="C17">
    <cfRule type="cellIs" dxfId="0" priority="5" operator="equal">
      <formula>"Time &amp; Materials"</formula>
    </cfRule>
  </conditionalFormatting>
  <dataValidations count="1">
    <dataValidation type="list" allowBlank="1" showInputMessage="1" showErrorMessage="1" sqref="C10:C109" xr:uid="{460516A0-E486-448D-8D33-B298779B7E4C}">
      <formula1>INDIRECT($B10)</formula1>
    </dataValidation>
  </dataValidations>
  <pageMargins left="0.7" right="0.7" top="0.75" bottom="0.75" header="0.3" footer="0.3"/>
  <pageSetup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15550421-E68E-4413-ABE7-7815984C6AC4}">
          <x14:formula1>
            <xm:f>'Drop-down Lists'!$E$6:$E$9</xm:f>
          </x14:formula1>
          <xm:sqref>B10:B109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FB44-C9D6-4726-ABA8-483C7059B6AF}">
  <sheetPr>
    <tabColor rgb="FFFF0000"/>
    <pageSetUpPr fitToPage="1"/>
  </sheetPr>
  <dimension ref="B1:H108"/>
  <sheetViews>
    <sheetView showGridLines="0" showRowColHeaders="0" showZeros="0" workbookViewId="0">
      <pane ySplit="7" topLeftCell="A8" activePane="bottomLeft" state="frozen"/>
      <selection activeCell="I22" sqref="I22"/>
      <selection pane="bottomLeft" activeCell="I22" sqref="I22"/>
    </sheetView>
  </sheetViews>
  <sheetFormatPr defaultColWidth="9.08984375" defaultRowHeight="18" customHeight="1" x14ac:dyDescent="0.35"/>
  <cols>
    <col min="1" max="1" width="2.1796875" customWidth="1"/>
    <col min="2" max="2" width="23.453125" customWidth="1"/>
    <col min="3" max="3" width="14.6328125" customWidth="1"/>
    <col min="4" max="4" width="0.453125" customWidth="1"/>
    <col min="5" max="5" width="12.08984375" style="21" customWidth="1"/>
    <col min="6" max="6" width="1.81640625" style="21" customWidth="1"/>
  </cols>
  <sheetData>
    <row r="1" spans="2:8" s="1" customFormat="1" ht="30" customHeight="1" x14ac:dyDescent="0.35">
      <c r="B1" s="706">
        <f>'Start Here'!M10</f>
        <v>0</v>
      </c>
      <c r="C1" s="706"/>
      <c r="D1" s="706"/>
      <c r="E1" s="706"/>
      <c r="F1" s="706"/>
    </row>
    <row r="2" spans="2:8" s="289" customFormat="1" ht="24" customHeight="1" x14ac:dyDescent="0.35">
      <c r="B2" s="719" t="s">
        <v>86</v>
      </c>
      <c r="C2" s="719"/>
      <c r="D2" s="719"/>
      <c r="E2" s="719"/>
      <c r="F2" s="719"/>
    </row>
    <row r="3" spans="2:8" s="427" customFormat="1" ht="24" customHeight="1" x14ac:dyDescent="0.35">
      <c r="B3" s="426" t="s">
        <v>87</v>
      </c>
      <c r="C3" s="676" t="str">
        <f>'Start Here'!M11</f>
        <v>Select Review Purpose</v>
      </c>
      <c r="D3" s="676"/>
      <c r="E3" s="676"/>
      <c r="F3" s="676"/>
      <c r="G3" s="676"/>
      <c r="H3" s="676"/>
    </row>
    <row r="4" spans="2:8" s="422" customFormat="1" ht="24" customHeight="1" x14ac:dyDescent="0.35">
      <c r="B4" s="484" t="s">
        <v>88</v>
      </c>
      <c r="C4" s="677" t="str">
        <f>'Start Here'!M12</f>
        <v>Select Reporting Period</v>
      </c>
      <c r="D4" s="677"/>
      <c r="E4" s="677"/>
      <c r="F4" s="677"/>
      <c r="G4" s="677"/>
      <c r="H4" s="481"/>
    </row>
    <row r="5" spans="2:8" s="36" customFormat="1" ht="18" customHeight="1" x14ac:dyDescent="0.35">
      <c r="B5" s="720" t="s">
        <v>17</v>
      </c>
      <c r="C5" s="720"/>
      <c r="D5" s="40"/>
      <c r="E5" s="721" t="s">
        <v>27</v>
      </c>
      <c r="F5" s="40"/>
    </row>
    <row r="6" spans="2:8" ht="18" customHeight="1" x14ac:dyDescent="0.35">
      <c r="B6" s="720"/>
      <c r="C6" s="720"/>
      <c r="D6" s="63"/>
      <c r="E6" s="722"/>
      <c r="F6" s="41"/>
    </row>
    <row r="7" spans="2:8" s="1" customFormat="1" ht="18" customHeight="1" x14ac:dyDescent="0.35">
      <c r="B7" s="720"/>
      <c r="C7" s="720"/>
      <c r="D7" s="42"/>
      <c r="E7" s="43">
        <f>SUM(E8:E107)</f>
        <v>0</v>
      </c>
      <c r="F7" s="44"/>
    </row>
    <row r="8" spans="2:8" ht="18" customHeight="1" x14ac:dyDescent="0.35">
      <c r="B8" s="723" t="s">
        <v>318</v>
      </c>
      <c r="C8" s="724"/>
      <c r="D8" s="24"/>
      <c r="E8" s="25">
        <f>'Labor Calculator'!I34</f>
        <v>0</v>
      </c>
      <c r="F8" s="38"/>
      <c r="G8" s="104"/>
    </row>
    <row r="9" spans="2:8" ht="18" customHeight="1" x14ac:dyDescent="0.35">
      <c r="B9" s="717" t="s">
        <v>540</v>
      </c>
      <c r="C9" s="718"/>
      <c r="D9" s="24"/>
      <c r="E9" s="56"/>
      <c r="F9" s="38"/>
    </row>
    <row r="10" spans="2:8" ht="18" customHeight="1" x14ac:dyDescent="0.35">
      <c r="B10" s="717" t="s">
        <v>541</v>
      </c>
      <c r="C10" s="718"/>
      <c r="D10" s="24"/>
      <c r="E10" s="56"/>
      <c r="F10" s="38"/>
    </row>
    <row r="11" spans="2:8" ht="18" customHeight="1" x14ac:dyDescent="0.35">
      <c r="B11" s="717" t="s">
        <v>542</v>
      </c>
      <c r="C11" s="718"/>
      <c r="D11" s="24"/>
      <c r="E11" s="56"/>
      <c r="F11" s="38"/>
    </row>
    <row r="12" spans="2:8" ht="18" customHeight="1" x14ac:dyDescent="0.35">
      <c r="B12" s="717" t="s">
        <v>543</v>
      </c>
      <c r="C12" s="718"/>
      <c r="D12" s="24"/>
      <c r="E12" s="56"/>
      <c r="F12" s="38"/>
    </row>
    <row r="13" spans="2:8" ht="18" customHeight="1" x14ac:dyDescent="0.35">
      <c r="B13" s="717" t="s">
        <v>544</v>
      </c>
      <c r="C13" s="718"/>
      <c r="D13" s="24"/>
      <c r="E13" s="56"/>
      <c r="F13" s="38"/>
    </row>
    <row r="14" spans="2:8" ht="18" customHeight="1" x14ac:dyDescent="0.35">
      <c r="B14" s="717" t="s">
        <v>545</v>
      </c>
      <c r="C14" s="718"/>
      <c r="D14" s="24"/>
      <c r="E14" s="56"/>
      <c r="F14" s="39"/>
    </row>
    <row r="15" spans="2:8" ht="18" customHeight="1" x14ac:dyDescent="0.35">
      <c r="B15" s="717" t="s">
        <v>546</v>
      </c>
      <c r="C15" s="718"/>
      <c r="D15" s="24"/>
      <c r="E15" s="56"/>
      <c r="F15" s="39"/>
    </row>
    <row r="16" spans="2:8" ht="18" customHeight="1" x14ac:dyDescent="0.35">
      <c r="B16" s="717" t="s">
        <v>547</v>
      </c>
      <c r="C16" s="718"/>
      <c r="D16" s="24"/>
      <c r="E16" s="56"/>
      <c r="F16" s="38"/>
    </row>
    <row r="17" spans="2:6" ht="18" customHeight="1" x14ac:dyDescent="0.35">
      <c r="B17" s="717" t="s">
        <v>548</v>
      </c>
      <c r="C17" s="718"/>
      <c r="D17" s="24"/>
      <c r="E17" s="56"/>
      <c r="F17" s="38"/>
    </row>
    <row r="18" spans="2:6" ht="18" customHeight="1" x14ac:dyDescent="0.35">
      <c r="B18" s="717" t="s">
        <v>549</v>
      </c>
      <c r="C18" s="718"/>
      <c r="D18" s="24"/>
      <c r="E18" s="56"/>
      <c r="F18" s="38"/>
    </row>
    <row r="19" spans="2:6" ht="18" customHeight="1" x14ac:dyDescent="0.35">
      <c r="B19" s="717" t="s">
        <v>550</v>
      </c>
      <c r="C19" s="718"/>
      <c r="D19" s="24"/>
      <c r="E19" s="56"/>
      <c r="F19" s="38"/>
    </row>
    <row r="20" spans="2:6" ht="18" customHeight="1" x14ac:dyDescent="0.35">
      <c r="B20" s="717" t="s">
        <v>551</v>
      </c>
      <c r="C20" s="718"/>
      <c r="D20" s="24"/>
      <c r="E20" s="56"/>
      <c r="F20" s="38"/>
    </row>
    <row r="21" spans="2:6" ht="18" customHeight="1" x14ac:dyDescent="0.35">
      <c r="B21" s="717" t="s">
        <v>552</v>
      </c>
      <c r="C21" s="718"/>
      <c r="D21" s="24"/>
      <c r="E21" s="56"/>
      <c r="F21" s="38"/>
    </row>
    <row r="22" spans="2:6" ht="18" customHeight="1" x14ac:dyDescent="0.35">
      <c r="B22" s="717" t="s">
        <v>553</v>
      </c>
      <c r="C22" s="718"/>
      <c r="D22" s="24"/>
      <c r="E22" s="56"/>
      <c r="F22" s="38"/>
    </row>
    <row r="23" spans="2:6" ht="18" customHeight="1" x14ac:dyDescent="0.35">
      <c r="B23" s="717" t="s">
        <v>554</v>
      </c>
      <c r="C23" s="718"/>
      <c r="D23" s="24"/>
      <c r="E23" s="56"/>
      <c r="F23" s="38"/>
    </row>
    <row r="24" spans="2:6" ht="18" customHeight="1" x14ac:dyDescent="0.35">
      <c r="B24" s="717" t="s">
        <v>555</v>
      </c>
      <c r="C24" s="718"/>
      <c r="D24" s="24"/>
      <c r="E24" s="56"/>
      <c r="F24" s="38"/>
    </row>
    <row r="25" spans="2:6" ht="18" customHeight="1" x14ac:dyDescent="0.35">
      <c r="B25" s="717" t="s">
        <v>556</v>
      </c>
      <c r="C25" s="718"/>
      <c r="D25" s="24"/>
      <c r="E25" s="56"/>
      <c r="F25" s="38"/>
    </row>
    <row r="26" spans="2:6" ht="18" customHeight="1" x14ac:dyDescent="0.35">
      <c r="B26" s="717" t="s">
        <v>557</v>
      </c>
      <c r="C26" s="718"/>
      <c r="D26" s="24"/>
      <c r="E26" s="56"/>
      <c r="F26" s="38"/>
    </row>
    <row r="27" spans="2:6" ht="18" customHeight="1" x14ac:dyDescent="0.35">
      <c r="B27" s="717" t="s">
        <v>558</v>
      </c>
      <c r="C27" s="718"/>
      <c r="D27" s="24"/>
      <c r="E27" s="56"/>
      <c r="F27" s="38"/>
    </row>
    <row r="28" spans="2:6" ht="18" customHeight="1" x14ac:dyDescent="0.35">
      <c r="B28" s="717" t="s">
        <v>559</v>
      </c>
      <c r="C28" s="718"/>
      <c r="D28" s="24"/>
      <c r="E28" s="56"/>
      <c r="F28" s="38"/>
    </row>
    <row r="29" spans="2:6" ht="18" customHeight="1" x14ac:dyDescent="0.35">
      <c r="B29" s="717" t="s">
        <v>560</v>
      </c>
      <c r="C29" s="718"/>
      <c r="D29" s="24"/>
      <c r="E29" s="56"/>
      <c r="F29" s="38"/>
    </row>
    <row r="30" spans="2:6" ht="18" customHeight="1" x14ac:dyDescent="0.35">
      <c r="B30" s="717" t="s">
        <v>561</v>
      </c>
      <c r="C30" s="718"/>
      <c r="D30" s="24"/>
      <c r="E30" s="56"/>
      <c r="F30" s="38"/>
    </row>
    <row r="31" spans="2:6" ht="18" customHeight="1" x14ac:dyDescent="0.35">
      <c r="B31" s="717" t="s">
        <v>562</v>
      </c>
      <c r="C31" s="718"/>
      <c r="D31" s="24"/>
      <c r="E31" s="56"/>
      <c r="F31" s="38"/>
    </row>
    <row r="32" spans="2:6" ht="18" customHeight="1" x14ac:dyDescent="0.35">
      <c r="B32" s="717" t="s">
        <v>563</v>
      </c>
      <c r="C32" s="718"/>
      <c r="D32" s="24"/>
      <c r="E32" s="56"/>
      <c r="F32" s="38"/>
    </row>
    <row r="33" spans="2:6" ht="18" customHeight="1" x14ac:dyDescent="0.35">
      <c r="B33" s="717" t="s">
        <v>564</v>
      </c>
      <c r="C33" s="718"/>
      <c r="D33" s="24"/>
      <c r="E33" s="56"/>
      <c r="F33" s="38"/>
    </row>
    <row r="34" spans="2:6" ht="18" customHeight="1" x14ac:dyDescent="0.35">
      <c r="B34" s="717" t="s">
        <v>565</v>
      </c>
      <c r="C34" s="718"/>
      <c r="D34" s="24"/>
      <c r="E34" s="56"/>
      <c r="F34" s="38"/>
    </row>
    <row r="35" spans="2:6" ht="18" customHeight="1" x14ac:dyDescent="0.35">
      <c r="B35" s="717" t="s">
        <v>566</v>
      </c>
      <c r="C35" s="718"/>
      <c r="D35" s="24"/>
      <c r="E35" s="56"/>
      <c r="F35" s="38"/>
    </row>
    <row r="36" spans="2:6" ht="18" customHeight="1" x14ac:dyDescent="0.35">
      <c r="B36" s="717" t="s">
        <v>567</v>
      </c>
      <c r="C36" s="718"/>
      <c r="D36" s="24"/>
      <c r="E36" s="56"/>
      <c r="F36" s="38"/>
    </row>
    <row r="37" spans="2:6" ht="18" customHeight="1" x14ac:dyDescent="0.35">
      <c r="B37" s="717" t="s">
        <v>568</v>
      </c>
      <c r="C37" s="718"/>
      <c r="D37" s="24"/>
      <c r="E37" s="56"/>
      <c r="F37" s="38"/>
    </row>
    <row r="38" spans="2:6" ht="18" customHeight="1" x14ac:dyDescent="0.35">
      <c r="B38" s="717" t="s">
        <v>569</v>
      </c>
      <c r="C38" s="718"/>
      <c r="D38" s="24"/>
      <c r="E38" s="56"/>
      <c r="F38" s="38"/>
    </row>
    <row r="39" spans="2:6" ht="18" customHeight="1" x14ac:dyDescent="0.35">
      <c r="B39" s="717" t="s">
        <v>570</v>
      </c>
      <c r="C39" s="718"/>
      <c r="D39" s="24"/>
      <c r="E39" s="56"/>
      <c r="F39" s="38"/>
    </row>
    <row r="40" spans="2:6" ht="18" customHeight="1" x14ac:dyDescent="0.35">
      <c r="B40" s="717"/>
      <c r="C40" s="718"/>
      <c r="D40" s="24"/>
      <c r="E40" s="56"/>
      <c r="F40" s="38"/>
    </row>
    <row r="41" spans="2:6" ht="18" customHeight="1" x14ac:dyDescent="0.35">
      <c r="B41" s="717"/>
      <c r="C41" s="718"/>
      <c r="D41" s="24"/>
      <c r="E41" s="56"/>
      <c r="F41" s="38"/>
    </row>
    <row r="42" spans="2:6" ht="18" customHeight="1" x14ac:dyDescent="0.35">
      <c r="B42" s="717"/>
      <c r="C42" s="718"/>
      <c r="D42" s="24"/>
      <c r="E42" s="56"/>
      <c r="F42" s="38"/>
    </row>
    <row r="43" spans="2:6" ht="18" customHeight="1" x14ac:dyDescent="0.35">
      <c r="B43" s="717"/>
      <c r="C43" s="718"/>
      <c r="D43" s="24"/>
      <c r="E43" s="56"/>
      <c r="F43" s="38"/>
    </row>
    <row r="44" spans="2:6" ht="18" customHeight="1" x14ac:dyDescent="0.35">
      <c r="B44" s="717"/>
      <c r="C44" s="718"/>
      <c r="D44" s="24"/>
      <c r="E44" s="56"/>
      <c r="F44" s="38"/>
    </row>
    <row r="45" spans="2:6" ht="18" customHeight="1" x14ac:dyDescent="0.35">
      <c r="B45" s="717"/>
      <c r="C45" s="718"/>
      <c r="D45" s="24"/>
      <c r="E45" s="56"/>
      <c r="F45" s="38"/>
    </row>
    <row r="46" spans="2:6" ht="18" customHeight="1" x14ac:dyDescent="0.35">
      <c r="B46" s="717"/>
      <c r="C46" s="718"/>
      <c r="D46" s="24"/>
      <c r="E46" s="56"/>
      <c r="F46" s="38"/>
    </row>
    <row r="47" spans="2:6" ht="18" customHeight="1" x14ac:dyDescent="0.35">
      <c r="B47" s="717"/>
      <c r="C47" s="718"/>
      <c r="D47" s="24"/>
      <c r="E47" s="56"/>
      <c r="F47" s="38"/>
    </row>
    <row r="48" spans="2:6" ht="18" customHeight="1" x14ac:dyDescent="0.35">
      <c r="B48" s="717"/>
      <c r="C48" s="718"/>
      <c r="D48" s="24"/>
      <c r="E48" s="56"/>
      <c r="F48" s="38"/>
    </row>
    <row r="49" spans="2:6" ht="18" customHeight="1" x14ac:dyDescent="0.35">
      <c r="B49" s="717"/>
      <c r="C49" s="718"/>
      <c r="D49" s="24"/>
      <c r="E49" s="56"/>
      <c r="F49" s="38"/>
    </row>
    <row r="50" spans="2:6" ht="18" customHeight="1" x14ac:dyDescent="0.35">
      <c r="B50" s="717"/>
      <c r="C50" s="718"/>
      <c r="D50" s="24"/>
      <c r="E50" s="56"/>
      <c r="F50" s="38"/>
    </row>
    <row r="51" spans="2:6" ht="18" customHeight="1" x14ac:dyDescent="0.35">
      <c r="B51" s="717"/>
      <c r="C51" s="718"/>
      <c r="D51" s="24"/>
      <c r="E51" s="56"/>
      <c r="F51" s="38"/>
    </row>
    <row r="52" spans="2:6" ht="18" customHeight="1" x14ac:dyDescent="0.35">
      <c r="B52" s="717"/>
      <c r="C52" s="718"/>
      <c r="D52" s="24"/>
      <c r="E52" s="56"/>
      <c r="F52" s="38"/>
    </row>
    <row r="53" spans="2:6" ht="18" customHeight="1" x14ac:dyDescent="0.35">
      <c r="B53" s="717"/>
      <c r="C53" s="718"/>
      <c r="D53" s="24"/>
      <c r="E53" s="56"/>
      <c r="F53" s="38"/>
    </row>
    <row r="54" spans="2:6" ht="18" customHeight="1" x14ac:dyDescent="0.35">
      <c r="B54" s="717"/>
      <c r="C54" s="718"/>
      <c r="D54" s="24"/>
      <c r="E54" s="56"/>
      <c r="F54" s="38"/>
    </row>
    <row r="55" spans="2:6" ht="18" customHeight="1" x14ac:dyDescent="0.35">
      <c r="B55" s="717"/>
      <c r="C55" s="718"/>
      <c r="D55" s="24"/>
      <c r="E55" s="56"/>
      <c r="F55" s="38"/>
    </row>
    <row r="56" spans="2:6" ht="18" customHeight="1" x14ac:dyDescent="0.35">
      <c r="B56" s="717"/>
      <c r="C56" s="718"/>
      <c r="D56" s="24"/>
      <c r="E56" s="56"/>
      <c r="F56" s="38"/>
    </row>
    <row r="57" spans="2:6" ht="18" customHeight="1" x14ac:dyDescent="0.35">
      <c r="B57" s="717"/>
      <c r="C57" s="718"/>
      <c r="D57" s="24"/>
      <c r="E57" s="56"/>
      <c r="F57" s="38"/>
    </row>
    <row r="58" spans="2:6" ht="18" customHeight="1" x14ac:dyDescent="0.35">
      <c r="B58" s="717"/>
      <c r="C58" s="718"/>
      <c r="D58" s="24"/>
      <c r="E58" s="56"/>
      <c r="F58" s="38"/>
    </row>
    <row r="59" spans="2:6" ht="18" customHeight="1" x14ac:dyDescent="0.35">
      <c r="B59" s="717"/>
      <c r="C59" s="718"/>
      <c r="D59" s="24"/>
      <c r="E59" s="56"/>
      <c r="F59" s="38"/>
    </row>
    <row r="60" spans="2:6" ht="18" customHeight="1" x14ac:dyDescent="0.35">
      <c r="B60" s="717"/>
      <c r="C60" s="718"/>
      <c r="D60" s="24"/>
      <c r="E60" s="56"/>
      <c r="F60" s="38"/>
    </row>
    <row r="61" spans="2:6" ht="18" customHeight="1" x14ac:dyDescent="0.35">
      <c r="B61" s="717"/>
      <c r="C61" s="718"/>
      <c r="D61" s="24"/>
      <c r="E61" s="56"/>
      <c r="F61" s="38"/>
    </row>
    <row r="62" spans="2:6" ht="18" customHeight="1" x14ac:dyDescent="0.35">
      <c r="B62" s="717"/>
      <c r="C62" s="718"/>
      <c r="D62" s="24"/>
      <c r="E62" s="56"/>
      <c r="F62" s="38"/>
    </row>
    <row r="63" spans="2:6" ht="18" customHeight="1" x14ac:dyDescent="0.35">
      <c r="B63" s="717"/>
      <c r="C63" s="718"/>
      <c r="D63" s="24"/>
      <c r="E63" s="56"/>
      <c r="F63" s="38"/>
    </row>
    <row r="64" spans="2:6" ht="18" customHeight="1" x14ac:dyDescent="0.35">
      <c r="B64" s="717"/>
      <c r="C64" s="718"/>
      <c r="D64" s="24"/>
      <c r="E64" s="56"/>
      <c r="F64" s="38"/>
    </row>
    <row r="65" spans="2:6" ht="18" customHeight="1" x14ac:dyDescent="0.35">
      <c r="B65" s="717"/>
      <c r="C65" s="718"/>
      <c r="D65" s="24"/>
      <c r="E65" s="56"/>
      <c r="F65" s="38"/>
    </row>
    <row r="66" spans="2:6" ht="18" customHeight="1" x14ac:dyDescent="0.35">
      <c r="B66" s="717"/>
      <c r="C66" s="718"/>
      <c r="D66" s="24"/>
      <c r="E66" s="56"/>
      <c r="F66" s="38"/>
    </row>
    <row r="67" spans="2:6" ht="18" customHeight="1" x14ac:dyDescent="0.35">
      <c r="B67" s="717"/>
      <c r="C67" s="718"/>
      <c r="D67" s="24"/>
      <c r="E67" s="56"/>
      <c r="F67" s="38"/>
    </row>
    <row r="68" spans="2:6" ht="18" customHeight="1" x14ac:dyDescent="0.35">
      <c r="B68" s="717"/>
      <c r="C68" s="718"/>
      <c r="D68" s="24"/>
      <c r="E68" s="56"/>
      <c r="F68" s="38"/>
    </row>
    <row r="69" spans="2:6" ht="18" customHeight="1" x14ac:dyDescent="0.35">
      <c r="B69" s="717"/>
      <c r="C69" s="718"/>
      <c r="D69" s="24"/>
      <c r="E69" s="56"/>
      <c r="F69" s="38"/>
    </row>
    <row r="70" spans="2:6" ht="18" customHeight="1" x14ac:dyDescent="0.35">
      <c r="B70" s="717"/>
      <c r="C70" s="718"/>
      <c r="D70" s="24"/>
      <c r="E70" s="56"/>
      <c r="F70" s="38"/>
    </row>
    <row r="71" spans="2:6" ht="18" customHeight="1" x14ac:dyDescent="0.35">
      <c r="B71" s="717"/>
      <c r="C71" s="718"/>
      <c r="D71" s="24"/>
      <c r="E71" s="56"/>
      <c r="F71" s="38"/>
    </row>
    <row r="72" spans="2:6" ht="18" customHeight="1" x14ac:dyDescent="0.35">
      <c r="B72" s="717"/>
      <c r="C72" s="718"/>
      <c r="D72" s="24"/>
      <c r="E72" s="56"/>
      <c r="F72" s="38"/>
    </row>
    <row r="73" spans="2:6" s="241" customFormat="1" ht="18" customHeight="1" x14ac:dyDescent="0.35">
      <c r="B73" s="717"/>
      <c r="C73" s="718"/>
      <c r="D73" s="24"/>
      <c r="E73" s="56"/>
      <c r="F73" s="38"/>
    </row>
    <row r="74" spans="2:6" s="241" customFormat="1" ht="18" customHeight="1" x14ac:dyDescent="0.35">
      <c r="B74" s="717"/>
      <c r="C74" s="718"/>
      <c r="D74" s="24"/>
      <c r="E74" s="56"/>
      <c r="F74" s="38"/>
    </row>
    <row r="75" spans="2:6" s="241" customFormat="1" ht="18" customHeight="1" x14ac:dyDescent="0.35">
      <c r="B75" s="717"/>
      <c r="C75" s="718"/>
      <c r="D75" s="24"/>
      <c r="E75" s="56"/>
      <c r="F75" s="38"/>
    </row>
    <row r="76" spans="2:6" s="241" customFormat="1" ht="18" customHeight="1" x14ac:dyDescent="0.35">
      <c r="B76" s="717"/>
      <c r="C76" s="718"/>
      <c r="D76" s="24"/>
      <c r="E76" s="56"/>
      <c r="F76" s="38"/>
    </row>
    <row r="77" spans="2:6" s="241" customFormat="1" ht="18" customHeight="1" x14ac:dyDescent="0.35">
      <c r="B77" s="717"/>
      <c r="C77" s="718"/>
      <c r="D77" s="24"/>
      <c r="E77" s="56"/>
      <c r="F77" s="38"/>
    </row>
    <row r="78" spans="2:6" s="241" customFormat="1" ht="18" customHeight="1" x14ac:dyDescent="0.35">
      <c r="B78" s="717"/>
      <c r="C78" s="718"/>
      <c r="D78" s="24"/>
      <c r="E78" s="56"/>
      <c r="F78" s="38"/>
    </row>
    <row r="79" spans="2:6" s="241" customFormat="1" ht="18" customHeight="1" x14ac:dyDescent="0.35">
      <c r="B79" s="717"/>
      <c r="C79" s="718"/>
      <c r="D79" s="24"/>
      <c r="E79" s="56"/>
      <c r="F79" s="38"/>
    </row>
    <row r="80" spans="2:6" s="241" customFormat="1" ht="18" customHeight="1" x14ac:dyDescent="0.35">
      <c r="B80" s="717"/>
      <c r="C80" s="718"/>
      <c r="D80" s="24"/>
      <c r="E80" s="56"/>
      <c r="F80" s="38"/>
    </row>
    <row r="81" spans="2:6" s="241" customFormat="1" ht="18" customHeight="1" x14ac:dyDescent="0.35">
      <c r="B81" s="717"/>
      <c r="C81" s="718"/>
      <c r="D81" s="24"/>
      <c r="E81" s="56"/>
      <c r="F81" s="38"/>
    </row>
    <row r="82" spans="2:6" s="241" customFormat="1" ht="18" customHeight="1" x14ac:dyDescent="0.35">
      <c r="B82" s="717"/>
      <c r="C82" s="718"/>
      <c r="D82" s="24"/>
      <c r="E82" s="56"/>
      <c r="F82" s="38"/>
    </row>
    <row r="83" spans="2:6" s="241" customFormat="1" ht="18" customHeight="1" x14ac:dyDescent="0.35">
      <c r="B83" s="717"/>
      <c r="C83" s="718"/>
      <c r="D83" s="24"/>
      <c r="E83" s="56"/>
      <c r="F83" s="38"/>
    </row>
    <row r="84" spans="2:6" s="241" customFormat="1" ht="18" customHeight="1" x14ac:dyDescent="0.35">
      <c r="B84" s="717"/>
      <c r="C84" s="718"/>
      <c r="D84" s="24"/>
      <c r="E84" s="56"/>
      <c r="F84" s="38"/>
    </row>
    <row r="85" spans="2:6" s="241" customFormat="1" ht="18" customHeight="1" x14ac:dyDescent="0.35">
      <c r="B85" s="717"/>
      <c r="C85" s="718"/>
      <c r="D85" s="24"/>
      <c r="E85" s="56"/>
      <c r="F85" s="38"/>
    </row>
    <row r="86" spans="2:6" s="241" customFormat="1" ht="18" customHeight="1" x14ac:dyDescent="0.35">
      <c r="B86" s="717"/>
      <c r="C86" s="718"/>
      <c r="D86" s="24"/>
      <c r="E86" s="56"/>
      <c r="F86" s="38"/>
    </row>
    <row r="87" spans="2:6" s="241" customFormat="1" ht="18" customHeight="1" x14ac:dyDescent="0.35">
      <c r="B87" s="717"/>
      <c r="C87" s="718"/>
      <c r="D87" s="24"/>
      <c r="E87" s="56"/>
      <c r="F87" s="38"/>
    </row>
    <row r="88" spans="2:6" s="241" customFormat="1" ht="18" customHeight="1" x14ac:dyDescent="0.35">
      <c r="B88" s="717"/>
      <c r="C88" s="718"/>
      <c r="D88" s="24"/>
      <c r="E88" s="56"/>
      <c r="F88" s="38"/>
    </row>
    <row r="89" spans="2:6" s="241" customFormat="1" ht="18" customHeight="1" x14ac:dyDescent="0.35">
      <c r="B89" s="717"/>
      <c r="C89" s="718"/>
      <c r="D89" s="24"/>
      <c r="E89" s="56"/>
      <c r="F89" s="38"/>
    </row>
    <row r="90" spans="2:6" s="241" customFormat="1" ht="18" customHeight="1" x14ac:dyDescent="0.35">
      <c r="B90" s="717"/>
      <c r="C90" s="718"/>
      <c r="D90" s="24"/>
      <c r="E90" s="56"/>
      <c r="F90" s="38"/>
    </row>
    <row r="91" spans="2:6" s="241" customFormat="1" ht="18" customHeight="1" x14ac:dyDescent="0.35">
      <c r="B91" s="717"/>
      <c r="C91" s="718"/>
      <c r="D91" s="24"/>
      <c r="E91" s="56"/>
      <c r="F91" s="38"/>
    </row>
    <row r="92" spans="2:6" s="241" customFormat="1" ht="18" customHeight="1" x14ac:dyDescent="0.35">
      <c r="B92" s="717"/>
      <c r="C92" s="718"/>
      <c r="D92" s="24"/>
      <c r="E92" s="56"/>
      <c r="F92" s="38"/>
    </row>
    <row r="93" spans="2:6" s="241" customFormat="1" ht="18" customHeight="1" x14ac:dyDescent="0.35">
      <c r="B93" s="717"/>
      <c r="C93" s="718"/>
      <c r="D93" s="24"/>
      <c r="E93" s="56"/>
      <c r="F93" s="38"/>
    </row>
    <row r="94" spans="2:6" s="241" customFormat="1" ht="18" customHeight="1" x14ac:dyDescent="0.35">
      <c r="B94" s="717"/>
      <c r="C94" s="718"/>
      <c r="D94" s="24"/>
      <c r="E94" s="56"/>
      <c r="F94" s="38"/>
    </row>
    <row r="95" spans="2:6" s="241" customFormat="1" ht="18" customHeight="1" x14ac:dyDescent="0.35">
      <c r="B95" s="717"/>
      <c r="C95" s="718"/>
      <c r="D95" s="24"/>
      <c r="E95" s="56"/>
      <c r="F95" s="38"/>
    </row>
    <row r="96" spans="2:6" s="241" customFormat="1" ht="18" customHeight="1" x14ac:dyDescent="0.35">
      <c r="B96" s="717"/>
      <c r="C96" s="718"/>
      <c r="D96" s="24"/>
      <c r="E96" s="56"/>
      <c r="F96" s="38"/>
    </row>
    <row r="97" spans="2:6" s="241" customFormat="1" ht="18" customHeight="1" x14ac:dyDescent="0.35">
      <c r="B97" s="717"/>
      <c r="C97" s="718"/>
      <c r="D97" s="24"/>
      <c r="E97" s="56"/>
      <c r="F97" s="38"/>
    </row>
    <row r="98" spans="2:6" s="241" customFormat="1" ht="18" customHeight="1" x14ac:dyDescent="0.35">
      <c r="B98" s="717"/>
      <c r="C98" s="718"/>
      <c r="D98" s="24"/>
      <c r="E98" s="56"/>
      <c r="F98" s="38"/>
    </row>
    <row r="99" spans="2:6" s="241" customFormat="1" ht="18" customHeight="1" x14ac:dyDescent="0.35">
      <c r="B99" s="717"/>
      <c r="C99" s="718"/>
      <c r="D99" s="24"/>
      <c r="E99" s="56"/>
      <c r="F99" s="38"/>
    </row>
    <row r="100" spans="2:6" s="241" customFormat="1" ht="18" customHeight="1" x14ac:dyDescent="0.35">
      <c r="B100" s="717"/>
      <c r="C100" s="718"/>
      <c r="D100" s="24"/>
      <c r="E100" s="56"/>
      <c r="F100" s="38"/>
    </row>
    <row r="101" spans="2:6" s="241" customFormat="1" ht="18" customHeight="1" x14ac:dyDescent="0.35">
      <c r="B101" s="717"/>
      <c r="C101" s="718"/>
      <c r="D101" s="24"/>
      <c r="E101" s="56"/>
      <c r="F101" s="38"/>
    </row>
    <row r="102" spans="2:6" s="241" customFormat="1" ht="18" customHeight="1" x14ac:dyDescent="0.35">
      <c r="B102" s="717"/>
      <c r="C102" s="718"/>
      <c r="D102" s="24"/>
      <c r="E102" s="56"/>
      <c r="F102" s="38"/>
    </row>
    <row r="103" spans="2:6" s="241" customFormat="1" ht="18" customHeight="1" x14ac:dyDescent="0.35">
      <c r="B103" s="717"/>
      <c r="C103" s="718"/>
      <c r="D103" s="24"/>
      <c r="E103" s="56"/>
      <c r="F103" s="38"/>
    </row>
    <row r="104" spans="2:6" s="241" customFormat="1" ht="18" customHeight="1" x14ac:dyDescent="0.35">
      <c r="B104" s="717"/>
      <c r="C104" s="718"/>
      <c r="D104" s="24"/>
      <c r="E104" s="56"/>
      <c r="F104" s="38"/>
    </row>
    <row r="105" spans="2:6" s="241" customFormat="1" ht="18" customHeight="1" x14ac:dyDescent="0.35">
      <c r="B105" s="717"/>
      <c r="C105" s="718"/>
      <c r="D105" s="24"/>
      <c r="E105" s="56"/>
      <c r="F105" s="38"/>
    </row>
    <row r="106" spans="2:6" s="241" customFormat="1" ht="18" customHeight="1" x14ac:dyDescent="0.35">
      <c r="B106" s="717"/>
      <c r="C106" s="718"/>
      <c r="D106" s="24"/>
      <c r="E106" s="56"/>
      <c r="F106" s="38"/>
    </row>
    <row r="107" spans="2:6" s="241" customFormat="1" ht="18" customHeight="1" x14ac:dyDescent="0.35">
      <c r="B107" s="717"/>
      <c r="C107" s="718"/>
      <c r="D107" s="24"/>
      <c r="E107" s="56"/>
      <c r="F107" s="38"/>
    </row>
    <row r="108" spans="2:6" s="21" customFormat="1" ht="20" hidden="1" customHeight="1" x14ac:dyDescent="0.35">
      <c r="B108"/>
      <c r="C108"/>
      <c r="D108"/>
    </row>
  </sheetData>
  <sheetProtection algorithmName="SHA-512" hashValue="Hs4Ehw97K4m2tlC8DNbPcTuj3ftOrmE6InntmrDNSvWGmuQVpEBMMgsBepp9h41J2pRpvbg9ARVH2R8u9R8j/Q==" saltValue="96Y4Mmul0+0RMdEERPtObg==" spinCount="100000" sheet="1" objects="1" scenarios="1"/>
  <sortState xmlns:xlrd2="http://schemas.microsoft.com/office/spreadsheetml/2017/richdata2" ref="B5:C40">
    <sortCondition ref="B9:B42"/>
  </sortState>
  <mergeCells count="106">
    <mergeCell ref="B24:C24"/>
    <mergeCell ref="B25:C25"/>
    <mergeCell ref="B36:C36"/>
    <mergeCell ref="B37:C37"/>
    <mergeCell ref="B38:C38"/>
    <mergeCell ref="B39:C39"/>
    <mergeCell ref="B31:C31"/>
    <mergeCell ref="B32:C32"/>
    <mergeCell ref="B33:C33"/>
    <mergeCell ref="B34:C34"/>
    <mergeCell ref="B35:C35"/>
    <mergeCell ref="B45:C45"/>
    <mergeCell ref="B46:C46"/>
    <mergeCell ref="B58:C58"/>
    <mergeCell ref="B52:C52"/>
    <mergeCell ref="B53:C53"/>
    <mergeCell ref="B54:C54"/>
    <mergeCell ref="B16:C16"/>
    <mergeCell ref="B17:C17"/>
    <mergeCell ref="B18:C18"/>
    <mergeCell ref="B19:C19"/>
    <mergeCell ref="B20:C20"/>
    <mergeCell ref="B50:C50"/>
    <mergeCell ref="B51:C51"/>
    <mergeCell ref="B42:C42"/>
    <mergeCell ref="B43:C43"/>
    <mergeCell ref="B44:C44"/>
    <mergeCell ref="B26:C26"/>
    <mergeCell ref="B27:C27"/>
    <mergeCell ref="B28:C28"/>
    <mergeCell ref="B29:C29"/>
    <mergeCell ref="B30:C30"/>
    <mergeCell ref="B21:C21"/>
    <mergeCell ref="B22:C22"/>
    <mergeCell ref="B23:C23"/>
    <mergeCell ref="B67:C67"/>
    <mergeCell ref="B68:C68"/>
    <mergeCell ref="B69:C69"/>
    <mergeCell ref="B70:C70"/>
    <mergeCell ref="B71:C71"/>
    <mergeCell ref="B57:C57"/>
    <mergeCell ref="B55:C55"/>
    <mergeCell ref="B56:C56"/>
    <mergeCell ref="B47:C47"/>
    <mergeCell ref="B48:C48"/>
    <mergeCell ref="B49:C49"/>
    <mergeCell ref="B84:C84"/>
    <mergeCell ref="B85:C85"/>
    <mergeCell ref="B86:C86"/>
    <mergeCell ref="B87:C87"/>
    <mergeCell ref="B88:C88"/>
    <mergeCell ref="B89:C89"/>
    <mergeCell ref="B59:C59"/>
    <mergeCell ref="B60:C60"/>
    <mergeCell ref="B90:C90"/>
    <mergeCell ref="B62:C62"/>
    <mergeCell ref="B63:C63"/>
    <mergeCell ref="B64:C64"/>
    <mergeCell ref="B65:C65"/>
    <mergeCell ref="B66:C66"/>
    <mergeCell ref="B78:C78"/>
    <mergeCell ref="B79:C79"/>
    <mergeCell ref="B80:C80"/>
    <mergeCell ref="B81:C81"/>
    <mergeCell ref="B72:C72"/>
    <mergeCell ref="B73:C73"/>
    <mergeCell ref="B74:C74"/>
    <mergeCell ref="B75:C75"/>
    <mergeCell ref="B76:C76"/>
    <mergeCell ref="B61:C61"/>
    <mergeCell ref="B106:C106"/>
    <mergeCell ref="B107:C107"/>
    <mergeCell ref="B101:C101"/>
    <mergeCell ref="B102:C102"/>
    <mergeCell ref="B103:C103"/>
    <mergeCell ref="B104:C104"/>
    <mergeCell ref="B105:C105"/>
    <mergeCell ref="B96:C96"/>
    <mergeCell ref="B97:C97"/>
    <mergeCell ref="B98:C98"/>
    <mergeCell ref="B99:C99"/>
    <mergeCell ref="B100:C100"/>
    <mergeCell ref="B92:C92"/>
    <mergeCell ref="B93:C93"/>
    <mergeCell ref="B94:C94"/>
    <mergeCell ref="B95:C95"/>
    <mergeCell ref="B77:C77"/>
    <mergeCell ref="B40:C40"/>
    <mergeCell ref="B41:C41"/>
    <mergeCell ref="B1:F1"/>
    <mergeCell ref="B2:F2"/>
    <mergeCell ref="B5:C7"/>
    <mergeCell ref="E5:E6"/>
    <mergeCell ref="C4:G4"/>
    <mergeCell ref="C3:H3"/>
    <mergeCell ref="B8:C8"/>
    <mergeCell ref="B9:C9"/>
    <mergeCell ref="B10:C10"/>
    <mergeCell ref="B11:C11"/>
    <mergeCell ref="B12:C12"/>
    <mergeCell ref="B13:C13"/>
    <mergeCell ref="B14:C14"/>
    <mergeCell ref="B15:C15"/>
    <mergeCell ref="B91:C91"/>
    <mergeCell ref="B82:C82"/>
    <mergeCell ref="B83:C83"/>
  </mergeCells>
  <phoneticPr fontId="12" type="noConversion"/>
  <pageMargins left="0.7" right="0.7" top="0.75" bottom="0.75" header="0.3" footer="0.3"/>
  <pageSetup orientation="landscape" horizontalDpi="1200" verticalDpi="12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2579E-67E5-4881-99A3-1C61FAB46D5D}">
  <sheetPr>
    <tabColor rgb="FF00B050"/>
  </sheetPr>
  <dimension ref="B1:V110"/>
  <sheetViews>
    <sheetView showGridLines="0" showRowColHeaders="0" showZeros="0" zoomScaleNormal="100" workbookViewId="0">
      <pane ySplit="9" topLeftCell="A10" activePane="bottomLeft" state="frozen"/>
      <selection activeCell="I22" sqref="I22"/>
      <selection pane="bottomLeft" activeCell="M5" sqref="M5"/>
    </sheetView>
  </sheetViews>
  <sheetFormatPr defaultRowHeight="14.5" x14ac:dyDescent="0.35"/>
  <cols>
    <col min="1" max="1" width="2.1796875" customWidth="1"/>
    <col min="2" max="2" width="15.08984375" customWidth="1"/>
    <col min="3" max="3" width="0.453125" customWidth="1"/>
    <col min="4" max="5" width="11.81640625" customWidth="1"/>
    <col min="6" max="6" width="26.54296875" customWidth="1"/>
    <col min="7" max="7" width="10.81640625" style="21" customWidth="1"/>
    <col min="8" max="8" width="0.453125" style="21" customWidth="1"/>
    <col min="9" max="10" width="10.81640625" style="21" customWidth="1"/>
    <col min="11" max="11" width="12.81640625" style="21" customWidth="1"/>
    <col min="12" max="12" width="0.453125" style="21" customWidth="1"/>
    <col min="13" max="13" width="12.81640625" style="21" customWidth="1"/>
    <col min="14" max="14" width="10.81640625" style="21" customWidth="1"/>
    <col min="15" max="15" width="13.36328125" style="21" customWidth="1"/>
    <col min="16" max="17" width="10.81640625" style="21" customWidth="1"/>
    <col min="18" max="18" width="10.81640625" style="45" customWidth="1"/>
    <col min="19" max="19" width="0.453125" style="21" customWidth="1"/>
    <col min="20" max="21" width="10.81640625" style="21" customWidth="1"/>
    <col min="22" max="22" width="8.90625" style="321"/>
  </cols>
  <sheetData>
    <row r="1" spans="2:22" s="1" customFormat="1" ht="30" customHeight="1" x14ac:dyDescent="0.35">
      <c r="B1" s="706">
        <f>'Start Here'!M10</f>
        <v>0</v>
      </c>
      <c r="C1" s="706"/>
      <c r="D1" s="706"/>
      <c r="E1" s="706"/>
      <c r="F1" s="706"/>
      <c r="G1" s="706"/>
      <c r="H1" s="706"/>
      <c r="I1" s="706"/>
      <c r="J1" s="706"/>
      <c r="K1" s="706"/>
      <c r="L1" s="706"/>
      <c r="M1" s="706"/>
      <c r="N1" s="706"/>
      <c r="O1" s="706"/>
      <c r="P1" s="706"/>
      <c r="Q1" s="706"/>
      <c r="R1" s="706"/>
      <c r="S1" s="706"/>
      <c r="T1" s="706"/>
      <c r="U1" s="706"/>
      <c r="V1" s="436"/>
    </row>
    <row r="2" spans="2:22" s="58" customFormat="1" ht="24" customHeight="1" x14ac:dyDescent="0.35">
      <c r="B2" s="741" t="s">
        <v>83</v>
      </c>
      <c r="C2" s="741"/>
      <c r="D2" s="741"/>
      <c r="E2" s="741"/>
      <c r="F2" s="741"/>
      <c r="G2" s="741"/>
      <c r="H2" s="741"/>
      <c r="I2" s="741"/>
      <c r="J2" s="741"/>
      <c r="K2" s="741"/>
      <c r="L2" s="741"/>
      <c r="M2" s="741"/>
      <c r="N2" s="741"/>
      <c r="O2" s="741"/>
      <c r="P2" s="741"/>
      <c r="Q2" s="741"/>
      <c r="R2" s="741"/>
      <c r="S2" s="741"/>
      <c r="T2" s="741"/>
      <c r="U2" s="741"/>
      <c r="V2" s="322"/>
    </row>
    <row r="3" spans="2:22" s="424" customFormat="1" ht="24" customHeight="1" x14ac:dyDescent="0.35">
      <c r="C3" s="425"/>
      <c r="D3" s="426" t="s">
        <v>87</v>
      </c>
      <c r="E3" s="676" t="str">
        <f>'Start Here'!M11</f>
        <v>Select Review Purpose</v>
      </c>
      <c r="F3" s="676"/>
      <c r="G3" s="676"/>
      <c r="H3" s="426"/>
      <c r="K3" s="742" t="s">
        <v>466</v>
      </c>
      <c r="L3" s="742"/>
      <c r="M3" s="742"/>
      <c r="O3" s="419" t="s">
        <v>492</v>
      </c>
      <c r="S3" s="426"/>
      <c r="T3" s="427"/>
      <c r="U3" s="427"/>
      <c r="V3" s="428"/>
    </row>
    <row r="4" spans="2:22" s="422" customFormat="1" ht="24" customHeight="1" x14ac:dyDescent="0.35">
      <c r="C4" s="429"/>
      <c r="D4" s="484" t="s">
        <v>88</v>
      </c>
      <c r="E4" s="677" t="str">
        <f>'Start Here'!M12</f>
        <v>Select Reporting Period</v>
      </c>
      <c r="F4" s="677"/>
      <c r="G4" s="677"/>
      <c r="H4" s="430"/>
      <c r="K4" s="437" t="s">
        <v>354</v>
      </c>
      <c r="L4" s="437"/>
      <c r="M4" s="437" t="s">
        <v>21</v>
      </c>
      <c r="N4" s="387"/>
      <c r="O4" s="437" t="s">
        <v>493</v>
      </c>
      <c r="S4" s="430"/>
      <c r="V4" s="432"/>
    </row>
    <row r="5" spans="2:22" s="433" customFormat="1" ht="16.25" customHeight="1" x14ac:dyDescent="0.35">
      <c r="K5" s="434"/>
      <c r="L5" s="435"/>
      <c r="M5" s="434">
        <v>0.433</v>
      </c>
      <c r="O5" s="539" t="str">
        <f>'Labor Calculator'!N37</f>
        <v/>
      </c>
    </row>
    <row r="6" spans="2:22" ht="3" customHeight="1" x14ac:dyDescent="0.35"/>
    <row r="7" spans="2:22" s="35" customFormat="1" ht="39.65" customHeight="1" x14ac:dyDescent="0.35">
      <c r="B7" s="731" t="s">
        <v>352</v>
      </c>
      <c r="C7" s="733"/>
      <c r="D7" s="731" t="s">
        <v>249</v>
      </c>
      <c r="E7" s="732"/>
      <c r="F7" s="733"/>
      <c r="G7" s="305" t="s">
        <v>245</v>
      </c>
      <c r="H7" s="242"/>
      <c r="I7" s="728" t="s">
        <v>360</v>
      </c>
      <c r="J7" s="729"/>
      <c r="K7" s="730"/>
      <c r="L7" s="306"/>
      <c r="M7" s="728" t="s">
        <v>359</v>
      </c>
      <c r="N7" s="729"/>
      <c r="O7" s="729"/>
      <c r="P7" s="729"/>
      <c r="Q7" s="729"/>
      <c r="R7" s="730"/>
      <c r="S7" s="243"/>
      <c r="T7" s="729" t="s">
        <v>362</v>
      </c>
      <c r="U7" s="730"/>
      <c r="V7" s="323"/>
    </row>
    <row r="8" spans="2:22" s="35" customFormat="1" ht="48" customHeight="1" x14ac:dyDescent="0.35">
      <c r="B8" s="734"/>
      <c r="C8" s="736"/>
      <c r="D8" s="734"/>
      <c r="E8" s="735"/>
      <c r="F8" s="736"/>
      <c r="G8" s="303"/>
      <c r="H8" s="242"/>
      <c r="I8" s="520" t="s">
        <v>358</v>
      </c>
      <c r="J8" s="304" t="s">
        <v>42</v>
      </c>
      <c r="K8" s="304" t="s">
        <v>65</v>
      </c>
      <c r="L8" s="302"/>
      <c r="M8" s="304" t="s">
        <v>354</v>
      </c>
      <c r="N8" s="304" t="s">
        <v>21</v>
      </c>
      <c r="O8" s="304" t="s">
        <v>361</v>
      </c>
      <c r="P8" s="740" t="s">
        <v>386</v>
      </c>
      <c r="Q8" s="304" t="s">
        <v>42</v>
      </c>
      <c r="R8" s="315" t="s">
        <v>65</v>
      </c>
      <c r="S8" s="307"/>
      <c r="T8" s="304" t="s">
        <v>367</v>
      </c>
      <c r="U8" s="320" t="s">
        <v>368</v>
      </c>
      <c r="V8" s="323"/>
    </row>
    <row r="9" spans="2:22" s="44" customFormat="1" ht="30" customHeight="1" x14ac:dyDescent="0.35">
      <c r="B9" s="737"/>
      <c r="C9" s="739"/>
      <c r="D9" s="737"/>
      <c r="E9" s="738"/>
      <c r="F9" s="739"/>
      <c r="G9" s="310">
        <f>SUM(G10:G109)</f>
        <v>0</v>
      </c>
      <c r="H9" s="311"/>
      <c r="I9" s="310">
        <f>SUM(I10:I109)</f>
        <v>0</v>
      </c>
      <c r="J9" s="310">
        <f>SUM(J10:J109)</f>
        <v>0</v>
      </c>
      <c r="K9" s="316" t="str">
        <f t="shared" ref="K9:K40" si="0">IFERROR(J9/I9,"")</f>
        <v/>
      </c>
      <c r="L9" s="312"/>
      <c r="M9" s="310">
        <f>SUM(M10:M109)</f>
        <v>0</v>
      </c>
      <c r="N9" s="310">
        <f t="shared" ref="N9:O9" si="1">SUM(N10:N109)</f>
        <v>0</v>
      </c>
      <c r="O9" s="310">
        <f t="shared" si="1"/>
        <v>0</v>
      </c>
      <c r="P9" s="740"/>
      <c r="Q9" s="310">
        <f>SUM(Q10:Q109)</f>
        <v>0</v>
      </c>
      <c r="R9" s="316" t="str">
        <f>IFERROR(Q9/G9,"")</f>
        <v/>
      </c>
      <c r="S9" s="313"/>
      <c r="T9" s="310">
        <f>SUM(T10:T109)</f>
        <v>0</v>
      </c>
      <c r="U9" s="316" t="str">
        <f>IFERROR(T9/I9,"")</f>
        <v/>
      </c>
      <c r="V9" s="324"/>
    </row>
    <row r="10" spans="2:22" ht="17.399999999999999" customHeight="1" x14ac:dyDescent="0.35">
      <c r="B10" s="405">
        <f>'COGS-COSS'!C10</f>
        <v>0</v>
      </c>
      <c r="C10" s="406"/>
      <c r="D10" s="725">
        <f>'COGS-COSS'!E10</f>
        <v>0</v>
      </c>
      <c r="E10" s="726"/>
      <c r="F10" s="727"/>
      <c r="G10" s="22" t="str">
        <f>'COGS-COSS'!K10</f>
        <v/>
      </c>
      <c r="H10" s="38"/>
      <c r="I10" s="309"/>
      <c r="J10" s="60" t="str">
        <f>IFERROR(I10-G10,"")</f>
        <v/>
      </c>
      <c r="K10" s="61" t="str">
        <f t="shared" si="0"/>
        <v/>
      </c>
      <c r="L10" s="325"/>
      <c r="M10" s="60" t="str">
        <f>IFERROR(IF(B10="Wholesale",G10/(1-$K$5),""),"")</f>
        <v/>
      </c>
      <c r="N10" s="60" t="str">
        <f>IFERROR(IF(B10="Retail",G10/(1-$M$5),""),"")</f>
        <v/>
      </c>
      <c r="O10" s="60" t="str">
        <f t="shared" ref="O10:O41" si="2">IFERROR(IF(B10="Direct Labor",G10*$O$5,""),"")</f>
        <v/>
      </c>
      <c r="P10" s="537">
        <f>SUM(M10:O10)</f>
        <v>0</v>
      </c>
      <c r="Q10" s="60" t="str">
        <f>IFERROR(P10-G10,"")</f>
        <v/>
      </c>
      <c r="R10" s="61" t="str">
        <f>IFERROR(Q10/P10,"")</f>
        <v/>
      </c>
      <c r="S10" s="38"/>
      <c r="T10" s="22">
        <f t="shared" ref="T10:T41" si="3">SUM(M10:O10)-I10</f>
        <v>0</v>
      </c>
      <c r="U10" s="314" t="str">
        <f t="shared" ref="U10:U41" si="4">IFERROR(R10-K10,"")</f>
        <v/>
      </c>
    </row>
    <row r="11" spans="2:22" ht="17.399999999999999" customHeight="1" x14ac:dyDescent="0.35">
      <c r="B11" s="405">
        <f>'COGS-COSS'!C11</f>
        <v>0</v>
      </c>
      <c r="C11" s="406"/>
      <c r="D11" s="725">
        <f>'COGS-COSS'!E11</f>
        <v>0</v>
      </c>
      <c r="E11" s="726"/>
      <c r="F11" s="727"/>
      <c r="G11" s="22" t="str">
        <f>'COGS-COSS'!K11</f>
        <v/>
      </c>
      <c r="H11" s="38"/>
      <c r="I11" s="309"/>
      <c r="J11" s="60" t="str">
        <f t="shared" ref="J11:J74" si="5">IFERROR(I11-G11,"")</f>
        <v/>
      </c>
      <c r="K11" s="61" t="str">
        <f t="shared" si="0"/>
        <v/>
      </c>
      <c r="L11" s="325"/>
      <c r="M11" s="60" t="str">
        <f t="shared" ref="M11:M41" si="6">IFERROR(IF(B11="Wholesale",G11/(1-$K$5),""),"")</f>
        <v/>
      </c>
      <c r="N11" s="60" t="str">
        <f t="shared" ref="N11:N41" si="7">IFERROR(IF(B11="Retail",G11/(1-$M$5),""),"")</f>
        <v/>
      </c>
      <c r="O11" s="60" t="str">
        <f t="shared" si="2"/>
        <v/>
      </c>
      <c r="P11" s="537">
        <f t="shared" ref="P11:P41" si="8">SUM(M11:O11)</f>
        <v>0</v>
      </c>
      <c r="Q11" s="60" t="str">
        <f t="shared" ref="Q11:Q41" si="9">IFERROR(P11-G11,"")</f>
        <v/>
      </c>
      <c r="R11" s="61" t="str">
        <f t="shared" ref="R11:R74" si="10">IFERROR(Q11/P11,"")</f>
        <v/>
      </c>
      <c r="S11" s="38"/>
      <c r="T11" s="22">
        <f t="shared" si="3"/>
        <v>0</v>
      </c>
      <c r="U11" s="314" t="str">
        <f t="shared" si="4"/>
        <v/>
      </c>
    </row>
    <row r="12" spans="2:22" ht="17.399999999999999" customHeight="1" x14ac:dyDescent="0.35">
      <c r="B12" s="405">
        <f>'COGS-COSS'!C12</f>
        <v>0</v>
      </c>
      <c r="C12" s="406"/>
      <c r="D12" s="725">
        <f>'COGS-COSS'!E12</f>
        <v>0</v>
      </c>
      <c r="E12" s="726"/>
      <c r="F12" s="727"/>
      <c r="G12" s="22" t="str">
        <f>'COGS-COSS'!K12</f>
        <v/>
      </c>
      <c r="H12" s="38"/>
      <c r="I12" s="309"/>
      <c r="J12" s="60" t="str">
        <f t="shared" si="5"/>
        <v/>
      </c>
      <c r="K12" s="61" t="str">
        <f t="shared" si="0"/>
        <v/>
      </c>
      <c r="L12" s="325"/>
      <c r="M12" s="60" t="str">
        <f t="shared" si="6"/>
        <v/>
      </c>
      <c r="N12" s="60" t="str">
        <f t="shared" si="7"/>
        <v/>
      </c>
      <c r="O12" s="60" t="str">
        <f t="shared" si="2"/>
        <v/>
      </c>
      <c r="P12" s="537">
        <f t="shared" si="8"/>
        <v>0</v>
      </c>
      <c r="Q12" s="60" t="str">
        <f>IFERROR(P12-G12,"")</f>
        <v/>
      </c>
      <c r="R12" s="61" t="str">
        <f t="shared" si="10"/>
        <v/>
      </c>
      <c r="S12" s="38"/>
      <c r="T12" s="22">
        <f t="shared" si="3"/>
        <v>0</v>
      </c>
      <c r="U12" s="314" t="str">
        <f t="shared" si="4"/>
        <v/>
      </c>
    </row>
    <row r="13" spans="2:22" ht="17.399999999999999" customHeight="1" x14ac:dyDescent="0.35">
      <c r="B13" s="405">
        <f>'COGS-COSS'!C13</f>
        <v>0</v>
      </c>
      <c r="C13" s="406"/>
      <c r="D13" s="725">
        <f>'COGS-COSS'!E13</f>
        <v>0</v>
      </c>
      <c r="E13" s="726"/>
      <c r="F13" s="727"/>
      <c r="G13" s="22" t="str">
        <f>'COGS-COSS'!K13</f>
        <v/>
      </c>
      <c r="H13" s="38"/>
      <c r="I13" s="309"/>
      <c r="J13" s="60" t="str">
        <f t="shared" si="5"/>
        <v/>
      </c>
      <c r="K13" s="61" t="str">
        <f t="shared" si="0"/>
        <v/>
      </c>
      <c r="L13" s="325"/>
      <c r="M13" s="60" t="str">
        <f>IFERROR(IF(B13="Wholesale",G13/(1-$K$5),""),"")</f>
        <v/>
      </c>
      <c r="N13" s="60" t="str">
        <f t="shared" si="7"/>
        <v/>
      </c>
      <c r="O13" s="60" t="str">
        <f t="shared" si="2"/>
        <v/>
      </c>
      <c r="P13" s="537">
        <f t="shared" si="8"/>
        <v>0</v>
      </c>
      <c r="Q13" s="60" t="str">
        <f t="shared" si="9"/>
        <v/>
      </c>
      <c r="R13" s="61" t="str">
        <f t="shared" si="10"/>
        <v/>
      </c>
      <c r="S13" s="38"/>
      <c r="T13" s="22">
        <f t="shared" si="3"/>
        <v>0</v>
      </c>
      <c r="U13" s="314" t="str">
        <f t="shared" si="4"/>
        <v/>
      </c>
    </row>
    <row r="14" spans="2:22" ht="17.399999999999999" customHeight="1" x14ac:dyDescent="0.35">
      <c r="B14" s="405">
        <f>'COGS-COSS'!C14</f>
        <v>0</v>
      </c>
      <c r="C14" s="406"/>
      <c r="D14" s="725">
        <f>'COGS-COSS'!E14</f>
        <v>0</v>
      </c>
      <c r="E14" s="726"/>
      <c r="F14" s="727"/>
      <c r="G14" s="22" t="str">
        <f>'COGS-COSS'!K14</f>
        <v/>
      </c>
      <c r="H14" s="38"/>
      <c r="I14" s="309"/>
      <c r="J14" s="60" t="str">
        <f t="shared" si="5"/>
        <v/>
      </c>
      <c r="K14" s="61" t="str">
        <f t="shared" si="0"/>
        <v/>
      </c>
      <c r="L14" s="325"/>
      <c r="M14" s="60" t="str">
        <f t="shared" si="6"/>
        <v/>
      </c>
      <c r="N14" s="60" t="str">
        <f t="shared" si="7"/>
        <v/>
      </c>
      <c r="O14" s="60" t="str">
        <f t="shared" si="2"/>
        <v/>
      </c>
      <c r="P14" s="537">
        <f>SUM(M14:O14)</f>
        <v>0</v>
      </c>
      <c r="Q14" s="60" t="str">
        <f t="shared" si="9"/>
        <v/>
      </c>
      <c r="R14" s="61" t="str">
        <f t="shared" si="10"/>
        <v/>
      </c>
      <c r="S14" s="38"/>
      <c r="T14" s="22">
        <f t="shared" si="3"/>
        <v>0</v>
      </c>
      <c r="U14" s="314" t="str">
        <f t="shared" si="4"/>
        <v/>
      </c>
    </row>
    <row r="15" spans="2:22" ht="17.399999999999999" customHeight="1" x14ac:dyDescent="0.35">
      <c r="B15" s="405">
        <f>'COGS-COSS'!C15</f>
        <v>0</v>
      </c>
      <c r="C15" s="406"/>
      <c r="D15" s="725">
        <f>'COGS-COSS'!E15</f>
        <v>0</v>
      </c>
      <c r="E15" s="726"/>
      <c r="F15" s="727"/>
      <c r="G15" s="22" t="str">
        <f>'COGS-COSS'!K15</f>
        <v/>
      </c>
      <c r="H15" s="38"/>
      <c r="I15" s="309"/>
      <c r="J15" s="60" t="str">
        <f t="shared" si="5"/>
        <v/>
      </c>
      <c r="K15" s="61" t="str">
        <f t="shared" si="0"/>
        <v/>
      </c>
      <c r="L15" s="325"/>
      <c r="M15" s="60" t="str">
        <f t="shared" si="6"/>
        <v/>
      </c>
      <c r="N15" s="60" t="str">
        <f t="shared" si="7"/>
        <v/>
      </c>
      <c r="O15" s="60" t="str">
        <f t="shared" si="2"/>
        <v/>
      </c>
      <c r="P15" s="537">
        <f t="shared" si="8"/>
        <v>0</v>
      </c>
      <c r="Q15" s="60" t="str">
        <f t="shared" si="9"/>
        <v/>
      </c>
      <c r="R15" s="61" t="str">
        <f t="shared" si="10"/>
        <v/>
      </c>
      <c r="S15" s="38"/>
      <c r="T15" s="22">
        <f t="shared" si="3"/>
        <v>0</v>
      </c>
      <c r="U15" s="314" t="str">
        <f t="shared" si="4"/>
        <v/>
      </c>
    </row>
    <row r="16" spans="2:22" ht="17.399999999999999" customHeight="1" x14ac:dyDescent="0.35">
      <c r="B16" s="405">
        <f>'COGS-COSS'!C16</f>
        <v>0</v>
      </c>
      <c r="C16" s="406"/>
      <c r="D16" s="725">
        <f>'COGS-COSS'!E16</f>
        <v>0</v>
      </c>
      <c r="E16" s="726"/>
      <c r="F16" s="727"/>
      <c r="G16" s="22" t="str">
        <f>'COGS-COSS'!K16</f>
        <v/>
      </c>
      <c r="H16" s="38"/>
      <c r="I16" s="309"/>
      <c r="J16" s="60" t="str">
        <f t="shared" si="5"/>
        <v/>
      </c>
      <c r="K16" s="61" t="str">
        <f t="shared" si="0"/>
        <v/>
      </c>
      <c r="L16" s="325"/>
      <c r="M16" s="60" t="str">
        <f t="shared" si="6"/>
        <v/>
      </c>
      <c r="N16" s="60" t="str">
        <f t="shared" si="7"/>
        <v/>
      </c>
      <c r="O16" s="60" t="str">
        <f t="shared" si="2"/>
        <v/>
      </c>
      <c r="P16" s="537">
        <f>SUM(M16:O16)</f>
        <v>0</v>
      </c>
      <c r="Q16" s="60" t="str">
        <f t="shared" si="9"/>
        <v/>
      </c>
      <c r="R16" s="61" t="str">
        <f t="shared" si="10"/>
        <v/>
      </c>
      <c r="S16" s="38"/>
      <c r="T16" s="22">
        <f t="shared" si="3"/>
        <v>0</v>
      </c>
      <c r="U16" s="314" t="str">
        <f t="shared" si="4"/>
        <v/>
      </c>
    </row>
    <row r="17" spans="2:21" ht="17.399999999999999" customHeight="1" x14ac:dyDescent="0.35">
      <c r="B17" s="405">
        <f>'COGS-COSS'!C17</f>
        <v>0</v>
      </c>
      <c r="C17" s="406"/>
      <c r="D17" s="725">
        <f>'COGS-COSS'!E17</f>
        <v>0</v>
      </c>
      <c r="E17" s="726"/>
      <c r="F17" s="727"/>
      <c r="G17" s="22" t="str">
        <f>'COGS-COSS'!K17</f>
        <v/>
      </c>
      <c r="H17" s="38"/>
      <c r="I17" s="308"/>
      <c r="J17" s="60" t="str">
        <f t="shared" si="5"/>
        <v/>
      </c>
      <c r="K17" s="61" t="str">
        <f t="shared" si="0"/>
        <v/>
      </c>
      <c r="L17" s="325"/>
      <c r="M17" s="60" t="str">
        <f>IFERROR(IF(B17="Wholesale",G17/(1-$K$5),""),"")</f>
        <v/>
      </c>
      <c r="N17" s="60" t="str">
        <f t="shared" si="7"/>
        <v/>
      </c>
      <c r="O17" s="60" t="str">
        <f t="shared" si="2"/>
        <v/>
      </c>
      <c r="P17" s="537">
        <f t="shared" si="8"/>
        <v>0</v>
      </c>
      <c r="Q17" s="60" t="str">
        <f t="shared" si="9"/>
        <v/>
      </c>
      <c r="R17" s="61" t="str">
        <f t="shared" si="10"/>
        <v/>
      </c>
      <c r="S17" s="38"/>
      <c r="T17" s="22">
        <f t="shared" si="3"/>
        <v>0</v>
      </c>
      <c r="U17" s="314" t="str">
        <f t="shared" si="4"/>
        <v/>
      </c>
    </row>
    <row r="18" spans="2:21" ht="17.399999999999999" customHeight="1" x14ac:dyDescent="0.35">
      <c r="B18" s="405">
        <f>'COGS-COSS'!C18</f>
        <v>0</v>
      </c>
      <c r="C18" s="406"/>
      <c r="D18" s="725">
        <f>'COGS-COSS'!E18</f>
        <v>0</v>
      </c>
      <c r="E18" s="726"/>
      <c r="F18" s="727"/>
      <c r="G18" s="22" t="str">
        <f>'COGS-COSS'!K18</f>
        <v/>
      </c>
      <c r="H18" s="38"/>
      <c r="I18" s="308"/>
      <c r="J18" s="60" t="str">
        <f t="shared" si="5"/>
        <v/>
      </c>
      <c r="K18" s="61" t="str">
        <f t="shared" si="0"/>
        <v/>
      </c>
      <c r="L18" s="325"/>
      <c r="M18" s="60" t="str">
        <f t="shared" si="6"/>
        <v/>
      </c>
      <c r="N18" s="60" t="str">
        <f t="shared" si="7"/>
        <v/>
      </c>
      <c r="O18" s="60" t="str">
        <f t="shared" si="2"/>
        <v/>
      </c>
      <c r="P18" s="537">
        <f t="shared" si="8"/>
        <v>0</v>
      </c>
      <c r="Q18" s="60" t="str">
        <f t="shared" si="9"/>
        <v/>
      </c>
      <c r="R18" s="61" t="str">
        <f t="shared" si="10"/>
        <v/>
      </c>
      <c r="S18" s="38"/>
      <c r="T18" s="22">
        <f t="shared" si="3"/>
        <v>0</v>
      </c>
      <c r="U18" s="314" t="str">
        <f t="shared" si="4"/>
        <v/>
      </c>
    </row>
    <row r="19" spans="2:21" ht="17.399999999999999" customHeight="1" x14ac:dyDescent="0.35">
      <c r="B19" s="405">
        <f>'COGS-COSS'!C19</f>
        <v>0</v>
      </c>
      <c r="C19" s="406"/>
      <c r="D19" s="725">
        <f>'COGS-COSS'!E19</f>
        <v>0</v>
      </c>
      <c r="E19" s="726"/>
      <c r="F19" s="727"/>
      <c r="G19" s="22" t="str">
        <f>'COGS-COSS'!K19</f>
        <v/>
      </c>
      <c r="H19" s="38"/>
      <c r="I19" s="308"/>
      <c r="J19" s="60" t="str">
        <f t="shared" si="5"/>
        <v/>
      </c>
      <c r="K19" s="61" t="str">
        <f t="shared" si="0"/>
        <v/>
      </c>
      <c r="L19" s="325"/>
      <c r="M19" s="60" t="str">
        <f t="shared" si="6"/>
        <v/>
      </c>
      <c r="N19" s="60" t="str">
        <f>IFERROR(IF(B19="Retail",G19/(1-$M$5),""),"")</f>
        <v/>
      </c>
      <c r="O19" s="60" t="str">
        <f t="shared" si="2"/>
        <v/>
      </c>
      <c r="P19" s="537"/>
      <c r="Q19" s="60" t="str">
        <f t="shared" si="9"/>
        <v/>
      </c>
      <c r="R19" s="61" t="str">
        <f t="shared" si="10"/>
        <v/>
      </c>
      <c r="S19" s="38"/>
      <c r="T19" s="22">
        <f t="shared" si="3"/>
        <v>0</v>
      </c>
      <c r="U19" s="314" t="str">
        <f t="shared" si="4"/>
        <v/>
      </c>
    </row>
    <row r="20" spans="2:21" ht="17.399999999999999" customHeight="1" x14ac:dyDescent="0.35">
      <c r="B20" s="405">
        <f>'COGS-COSS'!C20</f>
        <v>0</v>
      </c>
      <c r="C20" s="406"/>
      <c r="D20" s="725" t="str">
        <f>'COGS-COSS'!E20</f>
        <v>`</v>
      </c>
      <c r="E20" s="726"/>
      <c r="F20" s="727"/>
      <c r="G20" s="22" t="str">
        <f>'COGS-COSS'!K20</f>
        <v/>
      </c>
      <c r="H20" s="38"/>
      <c r="I20" s="308"/>
      <c r="J20" s="60" t="str">
        <f t="shared" si="5"/>
        <v/>
      </c>
      <c r="K20" s="61" t="str">
        <f t="shared" si="0"/>
        <v/>
      </c>
      <c r="L20" s="325"/>
      <c r="M20" s="60" t="str">
        <f t="shared" si="6"/>
        <v/>
      </c>
      <c r="N20" s="60" t="str">
        <f t="shared" si="7"/>
        <v/>
      </c>
      <c r="O20" s="60" t="str">
        <f t="shared" si="2"/>
        <v/>
      </c>
      <c r="P20" s="537">
        <f t="shared" si="8"/>
        <v>0</v>
      </c>
      <c r="Q20" s="60" t="str">
        <f t="shared" si="9"/>
        <v/>
      </c>
      <c r="R20" s="61" t="str">
        <f t="shared" si="10"/>
        <v/>
      </c>
      <c r="S20" s="38"/>
      <c r="T20" s="22">
        <f t="shared" si="3"/>
        <v>0</v>
      </c>
      <c r="U20" s="314" t="str">
        <f t="shared" si="4"/>
        <v/>
      </c>
    </row>
    <row r="21" spans="2:21" ht="17.399999999999999" customHeight="1" x14ac:dyDescent="0.35">
      <c r="B21" s="405">
        <f>'COGS-COSS'!C21</f>
        <v>0</v>
      </c>
      <c r="C21" s="406"/>
      <c r="D21" s="725">
        <f>'COGS-COSS'!E21</f>
        <v>0</v>
      </c>
      <c r="E21" s="726"/>
      <c r="F21" s="727"/>
      <c r="G21" s="22" t="str">
        <f>'COGS-COSS'!K21</f>
        <v/>
      </c>
      <c r="H21" s="38"/>
      <c r="I21" s="308"/>
      <c r="J21" s="60" t="str">
        <f t="shared" si="5"/>
        <v/>
      </c>
      <c r="K21" s="61" t="str">
        <f t="shared" si="0"/>
        <v/>
      </c>
      <c r="L21" s="325"/>
      <c r="M21" s="60" t="str">
        <f t="shared" si="6"/>
        <v/>
      </c>
      <c r="N21" s="60" t="str">
        <f t="shared" si="7"/>
        <v/>
      </c>
      <c r="O21" s="60" t="str">
        <f t="shared" si="2"/>
        <v/>
      </c>
      <c r="P21" s="537">
        <f t="shared" si="8"/>
        <v>0</v>
      </c>
      <c r="Q21" s="60" t="str">
        <f t="shared" si="9"/>
        <v/>
      </c>
      <c r="R21" s="61" t="str">
        <f t="shared" si="10"/>
        <v/>
      </c>
      <c r="S21" s="38"/>
      <c r="T21" s="22">
        <f t="shared" si="3"/>
        <v>0</v>
      </c>
      <c r="U21" s="314" t="str">
        <f t="shared" si="4"/>
        <v/>
      </c>
    </row>
    <row r="22" spans="2:21" ht="17.399999999999999" customHeight="1" x14ac:dyDescent="0.35">
      <c r="B22" s="405">
        <f>'COGS-COSS'!C22</f>
        <v>0</v>
      </c>
      <c r="C22" s="406"/>
      <c r="D22" s="725">
        <f>'COGS-COSS'!E22</f>
        <v>0</v>
      </c>
      <c r="E22" s="726"/>
      <c r="F22" s="727"/>
      <c r="G22" s="22" t="str">
        <f>'COGS-COSS'!K22</f>
        <v/>
      </c>
      <c r="H22" s="38"/>
      <c r="I22" s="308"/>
      <c r="J22" s="60" t="str">
        <f t="shared" si="5"/>
        <v/>
      </c>
      <c r="K22" s="61" t="str">
        <f t="shared" si="0"/>
        <v/>
      </c>
      <c r="L22" s="325"/>
      <c r="M22" s="60" t="str">
        <f t="shared" si="6"/>
        <v/>
      </c>
      <c r="N22" s="60" t="str">
        <f t="shared" si="7"/>
        <v/>
      </c>
      <c r="O22" s="60" t="str">
        <f t="shared" si="2"/>
        <v/>
      </c>
      <c r="P22" s="537">
        <f t="shared" si="8"/>
        <v>0</v>
      </c>
      <c r="Q22" s="60" t="str">
        <f t="shared" si="9"/>
        <v/>
      </c>
      <c r="R22" s="61" t="str">
        <f t="shared" si="10"/>
        <v/>
      </c>
      <c r="S22" s="38"/>
      <c r="T22" s="22">
        <f t="shared" si="3"/>
        <v>0</v>
      </c>
      <c r="U22" s="314" t="str">
        <f t="shared" si="4"/>
        <v/>
      </c>
    </row>
    <row r="23" spans="2:21" ht="17.399999999999999" customHeight="1" x14ac:dyDescent="0.35">
      <c r="B23" s="405">
        <f>'COGS-COSS'!C23</f>
        <v>0</v>
      </c>
      <c r="C23" s="406"/>
      <c r="D23" s="725">
        <f>'COGS-COSS'!E23</f>
        <v>0</v>
      </c>
      <c r="E23" s="726"/>
      <c r="F23" s="727"/>
      <c r="G23" s="22" t="str">
        <f>'COGS-COSS'!K23</f>
        <v/>
      </c>
      <c r="H23" s="38"/>
      <c r="I23" s="308"/>
      <c r="J23" s="60" t="str">
        <f t="shared" si="5"/>
        <v/>
      </c>
      <c r="K23" s="61" t="str">
        <f t="shared" si="0"/>
        <v/>
      </c>
      <c r="L23" s="325"/>
      <c r="M23" s="60" t="str">
        <f t="shared" si="6"/>
        <v/>
      </c>
      <c r="N23" s="60" t="str">
        <f t="shared" si="7"/>
        <v/>
      </c>
      <c r="O23" s="60" t="str">
        <f t="shared" si="2"/>
        <v/>
      </c>
      <c r="P23" s="537">
        <f t="shared" si="8"/>
        <v>0</v>
      </c>
      <c r="Q23" s="60" t="str">
        <f t="shared" si="9"/>
        <v/>
      </c>
      <c r="R23" s="61" t="str">
        <f t="shared" si="10"/>
        <v/>
      </c>
      <c r="S23" s="38"/>
      <c r="T23" s="22">
        <f t="shared" si="3"/>
        <v>0</v>
      </c>
      <c r="U23" s="314" t="str">
        <f t="shared" si="4"/>
        <v/>
      </c>
    </row>
    <row r="24" spans="2:21" ht="17.399999999999999" customHeight="1" x14ac:dyDescent="0.35">
      <c r="B24" s="405">
        <f>'COGS-COSS'!C24</f>
        <v>0</v>
      </c>
      <c r="C24" s="406"/>
      <c r="D24" s="725">
        <f>'COGS-COSS'!E24</f>
        <v>0</v>
      </c>
      <c r="E24" s="726"/>
      <c r="F24" s="727"/>
      <c r="G24" s="22" t="str">
        <f>'COGS-COSS'!K24</f>
        <v/>
      </c>
      <c r="H24" s="38"/>
      <c r="I24" s="308"/>
      <c r="J24" s="60" t="str">
        <f t="shared" si="5"/>
        <v/>
      </c>
      <c r="K24" s="61" t="str">
        <f t="shared" si="0"/>
        <v/>
      </c>
      <c r="L24" s="325"/>
      <c r="M24" s="60" t="str">
        <f t="shared" si="6"/>
        <v/>
      </c>
      <c r="N24" s="60" t="str">
        <f t="shared" si="7"/>
        <v/>
      </c>
      <c r="O24" s="60" t="str">
        <f t="shared" si="2"/>
        <v/>
      </c>
      <c r="P24" s="537">
        <f t="shared" si="8"/>
        <v>0</v>
      </c>
      <c r="Q24" s="60" t="str">
        <f t="shared" si="9"/>
        <v/>
      </c>
      <c r="R24" s="61" t="str">
        <f t="shared" si="10"/>
        <v/>
      </c>
      <c r="S24" s="38"/>
      <c r="T24" s="22">
        <f t="shared" si="3"/>
        <v>0</v>
      </c>
      <c r="U24" s="314" t="str">
        <f t="shared" si="4"/>
        <v/>
      </c>
    </row>
    <row r="25" spans="2:21" ht="17.399999999999999" customHeight="1" x14ac:dyDescent="0.35">
      <c r="B25" s="405">
        <f>'COGS-COSS'!C25</f>
        <v>0</v>
      </c>
      <c r="C25" s="406"/>
      <c r="D25" s="725">
        <f>'COGS-COSS'!E25</f>
        <v>0</v>
      </c>
      <c r="E25" s="726"/>
      <c r="F25" s="727"/>
      <c r="G25" s="22" t="str">
        <f>'COGS-COSS'!K25</f>
        <v/>
      </c>
      <c r="H25" s="38"/>
      <c r="I25" s="308"/>
      <c r="J25" s="60" t="str">
        <f t="shared" si="5"/>
        <v/>
      </c>
      <c r="K25" s="61" t="str">
        <f t="shared" si="0"/>
        <v/>
      </c>
      <c r="L25" s="325"/>
      <c r="M25" s="60" t="str">
        <f t="shared" si="6"/>
        <v/>
      </c>
      <c r="N25" s="60" t="str">
        <f t="shared" si="7"/>
        <v/>
      </c>
      <c r="O25" s="60" t="str">
        <f t="shared" si="2"/>
        <v/>
      </c>
      <c r="P25" s="537">
        <f t="shared" si="8"/>
        <v>0</v>
      </c>
      <c r="Q25" s="60" t="str">
        <f t="shared" si="9"/>
        <v/>
      </c>
      <c r="R25" s="61" t="str">
        <f t="shared" si="10"/>
        <v/>
      </c>
      <c r="S25" s="38"/>
      <c r="T25" s="22">
        <f t="shared" si="3"/>
        <v>0</v>
      </c>
      <c r="U25" s="314" t="str">
        <f t="shared" si="4"/>
        <v/>
      </c>
    </row>
    <row r="26" spans="2:21" ht="17.399999999999999" customHeight="1" x14ac:dyDescent="0.35">
      <c r="B26" s="405">
        <f>'COGS-COSS'!C26</f>
        <v>0</v>
      </c>
      <c r="C26" s="406"/>
      <c r="D26" s="725">
        <f>'COGS-COSS'!E26</f>
        <v>0</v>
      </c>
      <c r="E26" s="726"/>
      <c r="F26" s="727"/>
      <c r="G26" s="22" t="str">
        <f>'COGS-COSS'!K26</f>
        <v/>
      </c>
      <c r="H26" s="38"/>
      <c r="I26" s="308"/>
      <c r="J26" s="60" t="str">
        <f t="shared" si="5"/>
        <v/>
      </c>
      <c r="K26" s="61" t="str">
        <f t="shared" si="0"/>
        <v/>
      </c>
      <c r="L26" s="325"/>
      <c r="M26" s="60" t="str">
        <f t="shared" si="6"/>
        <v/>
      </c>
      <c r="N26" s="60" t="str">
        <f t="shared" si="7"/>
        <v/>
      </c>
      <c r="O26" s="60" t="str">
        <f t="shared" si="2"/>
        <v/>
      </c>
      <c r="P26" s="537">
        <f t="shared" si="8"/>
        <v>0</v>
      </c>
      <c r="Q26" s="60" t="str">
        <f t="shared" si="9"/>
        <v/>
      </c>
      <c r="R26" s="61" t="str">
        <f t="shared" si="10"/>
        <v/>
      </c>
      <c r="S26" s="38"/>
      <c r="T26" s="22">
        <f t="shared" si="3"/>
        <v>0</v>
      </c>
      <c r="U26" s="314" t="str">
        <f t="shared" si="4"/>
        <v/>
      </c>
    </row>
    <row r="27" spans="2:21" ht="17.399999999999999" customHeight="1" x14ac:dyDescent="0.35">
      <c r="B27" s="405">
        <f>'COGS-COSS'!C27</f>
        <v>0</v>
      </c>
      <c r="C27" s="406"/>
      <c r="D27" s="725">
        <f>'COGS-COSS'!E27</f>
        <v>0</v>
      </c>
      <c r="E27" s="726"/>
      <c r="F27" s="727"/>
      <c r="G27" s="22" t="str">
        <f>'COGS-COSS'!K27</f>
        <v/>
      </c>
      <c r="H27" s="38"/>
      <c r="I27" s="308"/>
      <c r="J27" s="60" t="str">
        <f t="shared" si="5"/>
        <v/>
      </c>
      <c r="K27" s="61" t="str">
        <f t="shared" si="0"/>
        <v/>
      </c>
      <c r="L27" s="325"/>
      <c r="M27" s="60" t="str">
        <f t="shared" si="6"/>
        <v/>
      </c>
      <c r="N27" s="60" t="str">
        <f t="shared" si="7"/>
        <v/>
      </c>
      <c r="O27" s="60" t="str">
        <f t="shared" si="2"/>
        <v/>
      </c>
      <c r="P27" s="537">
        <f t="shared" si="8"/>
        <v>0</v>
      </c>
      <c r="Q27" s="60" t="str">
        <f t="shared" si="9"/>
        <v/>
      </c>
      <c r="R27" s="61" t="str">
        <f t="shared" si="10"/>
        <v/>
      </c>
      <c r="S27" s="38"/>
      <c r="T27" s="22">
        <f t="shared" si="3"/>
        <v>0</v>
      </c>
      <c r="U27" s="314" t="str">
        <f t="shared" si="4"/>
        <v/>
      </c>
    </row>
    <row r="28" spans="2:21" ht="17.399999999999999" customHeight="1" x14ac:dyDescent="0.35">
      <c r="B28" s="405">
        <f>'COGS-COSS'!C28</f>
        <v>0</v>
      </c>
      <c r="C28" s="406"/>
      <c r="D28" s="725">
        <f>'COGS-COSS'!E28</f>
        <v>0</v>
      </c>
      <c r="E28" s="726"/>
      <c r="F28" s="727"/>
      <c r="G28" s="22" t="str">
        <f>'COGS-COSS'!K28</f>
        <v/>
      </c>
      <c r="H28" s="38"/>
      <c r="I28" s="308"/>
      <c r="J28" s="60" t="str">
        <f t="shared" si="5"/>
        <v/>
      </c>
      <c r="K28" s="61" t="str">
        <f t="shared" si="0"/>
        <v/>
      </c>
      <c r="L28" s="325"/>
      <c r="M28" s="60" t="str">
        <f t="shared" si="6"/>
        <v/>
      </c>
      <c r="N28" s="60" t="str">
        <f t="shared" si="7"/>
        <v/>
      </c>
      <c r="O28" s="60" t="str">
        <f t="shared" si="2"/>
        <v/>
      </c>
      <c r="P28" s="537">
        <f t="shared" si="8"/>
        <v>0</v>
      </c>
      <c r="Q28" s="60" t="str">
        <f t="shared" si="9"/>
        <v/>
      </c>
      <c r="R28" s="61" t="str">
        <f t="shared" si="10"/>
        <v/>
      </c>
      <c r="S28" s="38"/>
      <c r="T28" s="22">
        <f t="shared" si="3"/>
        <v>0</v>
      </c>
      <c r="U28" s="314" t="str">
        <f t="shared" si="4"/>
        <v/>
      </c>
    </row>
    <row r="29" spans="2:21" ht="17.399999999999999" customHeight="1" x14ac:dyDescent="0.35">
      <c r="B29" s="405">
        <f>'COGS-COSS'!C29</f>
        <v>0</v>
      </c>
      <c r="C29" s="406"/>
      <c r="D29" s="725">
        <f>'COGS-COSS'!E29</f>
        <v>0</v>
      </c>
      <c r="E29" s="726"/>
      <c r="F29" s="727"/>
      <c r="G29" s="22" t="str">
        <f>'COGS-COSS'!K29</f>
        <v/>
      </c>
      <c r="H29" s="38"/>
      <c r="I29" s="308"/>
      <c r="J29" s="60" t="str">
        <f t="shared" si="5"/>
        <v/>
      </c>
      <c r="K29" s="61" t="str">
        <f t="shared" si="0"/>
        <v/>
      </c>
      <c r="L29" s="325"/>
      <c r="M29" s="60" t="str">
        <f t="shared" si="6"/>
        <v/>
      </c>
      <c r="N29" s="60" t="str">
        <f t="shared" si="7"/>
        <v/>
      </c>
      <c r="O29" s="60" t="str">
        <f t="shared" si="2"/>
        <v/>
      </c>
      <c r="P29" s="537">
        <f t="shared" si="8"/>
        <v>0</v>
      </c>
      <c r="Q29" s="60" t="str">
        <f t="shared" si="9"/>
        <v/>
      </c>
      <c r="R29" s="61" t="str">
        <f t="shared" si="10"/>
        <v/>
      </c>
      <c r="S29" s="38"/>
      <c r="T29" s="22">
        <f t="shared" si="3"/>
        <v>0</v>
      </c>
      <c r="U29" s="314" t="str">
        <f t="shared" si="4"/>
        <v/>
      </c>
    </row>
    <row r="30" spans="2:21" ht="17.399999999999999" customHeight="1" x14ac:dyDescent="0.35">
      <c r="B30" s="405">
        <f>'COGS-COSS'!C30</f>
        <v>0</v>
      </c>
      <c r="C30" s="406"/>
      <c r="D30" s="725">
        <f>'COGS-COSS'!E30</f>
        <v>0</v>
      </c>
      <c r="E30" s="726"/>
      <c r="F30" s="727"/>
      <c r="G30" s="22" t="str">
        <f>'COGS-COSS'!K30</f>
        <v/>
      </c>
      <c r="H30" s="38"/>
      <c r="I30" s="308"/>
      <c r="J30" s="60" t="str">
        <f t="shared" si="5"/>
        <v/>
      </c>
      <c r="K30" s="61" t="str">
        <f t="shared" si="0"/>
        <v/>
      </c>
      <c r="L30" s="325"/>
      <c r="M30" s="60" t="str">
        <f t="shared" si="6"/>
        <v/>
      </c>
      <c r="N30" s="60" t="str">
        <f t="shared" si="7"/>
        <v/>
      </c>
      <c r="O30" s="60" t="str">
        <f t="shared" si="2"/>
        <v/>
      </c>
      <c r="P30" s="537">
        <f t="shared" si="8"/>
        <v>0</v>
      </c>
      <c r="Q30" s="60" t="str">
        <f t="shared" si="9"/>
        <v/>
      </c>
      <c r="R30" s="61" t="str">
        <f t="shared" si="10"/>
        <v/>
      </c>
      <c r="S30" s="38"/>
      <c r="T30" s="22">
        <f t="shared" si="3"/>
        <v>0</v>
      </c>
      <c r="U30" s="314" t="str">
        <f t="shared" si="4"/>
        <v/>
      </c>
    </row>
    <row r="31" spans="2:21" ht="17.399999999999999" customHeight="1" x14ac:dyDescent="0.35">
      <c r="B31" s="405">
        <f>'COGS-COSS'!C31</f>
        <v>0</v>
      </c>
      <c r="C31" s="406"/>
      <c r="D31" s="725">
        <f>'COGS-COSS'!E31</f>
        <v>0</v>
      </c>
      <c r="E31" s="726"/>
      <c r="F31" s="727"/>
      <c r="G31" s="22" t="str">
        <f>'COGS-COSS'!K31</f>
        <v/>
      </c>
      <c r="H31" s="38"/>
      <c r="I31" s="308"/>
      <c r="J31" s="60" t="str">
        <f t="shared" si="5"/>
        <v/>
      </c>
      <c r="K31" s="61" t="str">
        <f t="shared" si="0"/>
        <v/>
      </c>
      <c r="L31" s="325"/>
      <c r="M31" s="60" t="str">
        <f t="shared" si="6"/>
        <v/>
      </c>
      <c r="N31" s="60" t="str">
        <f t="shared" si="7"/>
        <v/>
      </c>
      <c r="O31" s="60" t="str">
        <f t="shared" si="2"/>
        <v/>
      </c>
      <c r="P31" s="537">
        <f t="shared" si="8"/>
        <v>0</v>
      </c>
      <c r="Q31" s="60" t="str">
        <f t="shared" si="9"/>
        <v/>
      </c>
      <c r="R31" s="61" t="str">
        <f t="shared" si="10"/>
        <v/>
      </c>
      <c r="S31" s="38"/>
      <c r="T31" s="22">
        <f t="shared" si="3"/>
        <v>0</v>
      </c>
      <c r="U31" s="314" t="str">
        <f t="shared" si="4"/>
        <v/>
      </c>
    </row>
    <row r="32" spans="2:21" ht="17.399999999999999" customHeight="1" x14ac:dyDescent="0.35">
      <c r="B32" s="405">
        <f>'COGS-COSS'!C32</f>
        <v>0</v>
      </c>
      <c r="C32" s="406"/>
      <c r="D32" s="725">
        <f>'COGS-COSS'!E32</f>
        <v>0</v>
      </c>
      <c r="E32" s="726"/>
      <c r="F32" s="727"/>
      <c r="G32" s="22" t="str">
        <f>'COGS-COSS'!K32</f>
        <v/>
      </c>
      <c r="H32" s="38"/>
      <c r="I32" s="308"/>
      <c r="J32" s="60" t="str">
        <f t="shared" si="5"/>
        <v/>
      </c>
      <c r="K32" s="61" t="str">
        <f t="shared" si="0"/>
        <v/>
      </c>
      <c r="L32" s="325"/>
      <c r="M32" s="60" t="str">
        <f t="shared" si="6"/>
        <v/>
      </c>
      <c r="N32" s="60" t="str">
        <f t="shared" si="7"/>
        <v/>
      </c>
      <c r="O32" s="60" t="str">
        <f t="shared" si="2"/>
        <v/>
      </c>
      <c r="P32" s="537">
        <f t="shared" si="8"/>
        <v>0</v>
      </c>
      <c r="Q32" s="60" t="str">
        <f t="shared" si="9"/>
        <v/>
      </c>
      <c r="R32" s="61" t="str">
        <f t="shared" si="10"/>
        <v/>
      </c>
      <c r="S32" s="38"/>
      <c r="T32" s="22">
        <f t="shared" si="3"/>
        <v>0</v>
      </c>
      <c r="U32" s="314" t="str">
        <f t="shared" si="4"/>
        <v/>
      </c>
    </row>
    <row r="33" spans="2:21" ht="17.399999999999999" customHeight="1" x14ac:dyDescent="0.35">
      <c r="B33" s="405">
        <f>'COGS-COSS'!C33</f>
        <v>0</v>
      </c>
      <c r="C33" s="406"/>
      <c r="D33" s="725">
        <f>'COGS-COSS'!E33</f>
        <v>0</v>
      </c>
      <c r="E33" s="726"/>
      <c r="F33" s="727"/>
      <c r="G33" s="22" t="str">
        <f>'COGS-COSS'!K33</f>
        <v/>
      </c>
      <c r="H33" s="38"/>
      <c r="I33" s="308"/>
      <c r="J33" s="60" t="str">
        <f t="shared" si="5"/>
        <v/>
      </c>
      <c r="K33" s="61" t="str">
        <f t="shared" si="0"/>
        <v/>
      </c>
      <c r="L33" s="325"/>
      <c r="M33" s="60" t="str">
        <f t="shared" si="6"/>
        <v/>
      </c>
      <c r="N33" s="60" t="str">
        <f t="shared" si="7"/>
        <v/>
      </c>
      <c r="O33" s="60" t="str">
        <f t="shared" si="2"/>
        <v/>
      </c>
      <c r="P33" s="537">
        <f t="shared" si="8"/>
        <v>0</v>
      </c>
      <c r="Q33" s="60" t="str">
        <f t="shared" si="9"/>
        <v/>
      </c>
      <c r="R33" s="61" t="str">
        <f t="shared" si="10"/>
        <v/>
      </c>
      <c r="S33" s="38"/>
      <c r="T33" s="22">
        <f t="shared" si="3"/>
        <v>0</v>
      </c>
      <c r="U33" s="314" t="str">
        <f t="shared" si="4"/>
        <v/>
      </c>
    </row>
    <row r="34" spans="2:21" ht="17.399999999999999" customHeight="1" x14ac:dyDescent="0.35">
      <c r="B34" s="405">
        <f>'COGS-COSS'!C34</f>
        <v>0</v>
      </c>
      <c r="C34" s="406"/>
      <c r="D34" s="725">
        <f>'COGS-COSS'!E34</f>
        <v>0</v>
      </c>
      <c r="E34" s="726"/>
      <c r="F34" s="727"/>
      <c r="G34" s="22" t="str">
        <f>'COGS-COSS'!K34</f>
        <v/>
      </c>
      <c r="H34" s="38"/>
      <c r="I34" s="308"/>
      <c r="J34" s="60" t="str">
        <f t="shared" si="5"/>
        <v/>
      </c>
      <c r="K34" s="61" t="str">
        <f t="shared" si="0"/>
        <v/>
      </c>
      <c r="L34" s="325"/>
      <c r="M34" s="60" t="str">
        <f t="shared" si="6"/>
        <v/>
      </c>
      <c r="N34" s="60" t="str">
        <f t="shared" si="7"/>
        <v/>
      </c>
      <c r="O34" s="60" t="str">
        <f t="shared" si="2"/>
        <v/>
      </c>
      <c r="P34" s="537">
        <f t="shared" si="8"/>
        <v>0</v>
      </c>
      <c r="Q34" s="60" t="str">
        <f t="shared" si="9"/>
        <v/>
      </c>
      <c r="R34" s="61" t="str">
        <f t="shared" si="10"/>
        <v/>
      </c>
      <c r="S34" s="38"/>
      <c r="T34" s="22">
        <f t="shared" si="3"/>
        <v>0</v>
      </c>
      <c r="U34" s="314" t="str">
        <f t="shared" si="4"/>
        <v/>
      </c>
    </row>
    <row r="35" spans="2:21" ht="17.399999999999999" customHeight="1" x14ac:dyDescent="0.35">
      <c r="B35" s="405">
        <f>'COGS-COSS'!C35</f>
        <v>0</v>
      </c>
      <c r="C35" s="406"/>
      <c r="D35" s="725">
        <f>'COGS-COSS'!E35</f>
        <v>0</v>
      </c>
      <c r="E35" s="726"/>
      <c r="F35" s="727"/>
      <c r="G35" s="22" t="str">
        <f>'COGS-COSS'!K35</f>
        <v/>
      </c>
      <c r="H35" s="38"/>
      <c r="I35" s="308"/>
      <c r="J35" s="60" t="str">
        <f t="shared" si="5"/>
        <v/>
      </c>
      <c r="K35" s="61" t="str">
        <f t="shared" si="0"/>
        <v/>
      </c>
      <c r="L35" s="325"/>
      <c r="M35" s="60" t="str">
        <f t="shared" si="6"/>
        <v/>
      </c>
      <c r="N35" s="60" t="str">
        <f t="shared" si="7"/>
        <v/>
      </c>
      <c r="O35" s="60" t="str">
        <f t="shared" si="2"/>
        <v/>
      </c>
      <c r="P35" s="537">
        <f t="shared" si="8"/>
        <v>0</v>
      </c>
      <c r="Q35" s="60" t="str">
        <f t="shared" si="9"/>
        <v/>
      </c>
      <c r="R35" s="61" t="str">
        <f t="shared" si="10"/>
        <v/>
      </c>
      <c r="S35" s="38"/>
      <c r="T35" s="22">
        <f t="shared" si="3"/>
        <v>0</v>
      </c>
      <c r="U35" s="314" t="str">
        <f t="shared" si="4"/>
        <v/>
      </c>
    </row>
    <row r="36" spans="2:21" ht="17.399999999999999" customHeight="1" x14ac:dyDescent="0.35">
      <c r="B36" s="405">
        <f>'COGS-COSS'!C36</f>
        <v>0</v>
      </c>
      <c r="C36" s="406"/>
      <c r="D36" s="725">
        <f>'COGS-COSS'!E36</f>
        <v>0</v>
      </c>
      <c r="E36" s="726"/>
      <c r="F36" s="727"/>
      <c r="G36" s="22" t="str">
        <f>'COGS-COSS'!K36</f>
        <v/>
      </c>
      <c r="H36" s="38"/>
      <c r="I36" s="308"/>
      <c r="J36" s="60" t="str">
        <f t="shared" si="5"/>
        <v/>
      </c>
      <c r="K36" s="61" t="str">
        <f t="shared" si="0"/>
        <v/>
      </c>
      <c r="L36" s="325"/>
      <c r="M36" s="60" t="str">
        <f t="shared" si="6"/>
        <v/>
      </c>
      <c r="N36" s="60" t="str">
        <f t="shared" si="7"/>
        <v/>
      </c>
      <c r="O36" s="60" t="str">
        <f t="shared" si="2"/>
        <v/>
      </c>
      <c r="P36" s="537">
        <f t="shared" si="8"/>
        <v>0</v>
      </c>
      <c r="Q36" s="60" t="str">
        <f t="shared" si="9"/>
        <v/>
      </c>
      <c r="R36" s="61" t="str">
        <f t="shared" si="10"/>
        <v/>
      </c>
      <c r="S36" s="38"/>
      <c r="T36" s="22">
        <f t="shared" si="3"/>
        <v>0</v>
      </c>
      <c r="U36" s="314" t="str">
        <f t="shared" si="4"/>
        <v/>
      </c>
    </row>
    <row r="37" spans="2:21" ht="17.399999999999999" customHeight="1" x14ac:dyDescent="0.35">
      <c r="B37" s="405">
        <f>'COGS-COSS'!C37</f>
        <v>0</v>
      </c>
      <c r="C37" s="406"/>
      <c r="D37" s="725">
        <f>'COGS-COSS'!E37</f>
        <v>0</v>
      </c>
      <c r="E37" s="726"/>
      <c r="F37" s="727"/>
      <c r="G37" s="22" t="str">
        <f>'COGS-COSS'!K37</f>
        <v/>
      </c>
      <c r="H37" s="38"/>
      <c r="I37" s="308"/>
      <c r="J37" s="60" t="str">
        <f t="shared" si="5"/>
        <v/>
      </c>
      <c r="K37" s="61" t="str">
        <f t="shared" si="0"/>
        <v/>
      </c>
      <c r="L37" s="325"/>
      <c r="M37" s="60" t="str">
        <f t="shared" si="6"/>
        <v/>
      </c>
      <c r="N37" s="60" t="str">
        <f t="shared" si="7"/>
        <v/>
      </c>
      <c r="O37" s="60" t="str">
        <f t="shared" si="2"/>
        <v/>
      </c>
      <c r="P37" s="537">
        <f t="shared" si="8"/>
        <v>0</v>
      </c>
      <c r="Q37" s="60" t="str">
        <f t="shared" si="9"/>
        <v/>
      </c>
      <c r="R37" s="61" t="str">
        <f t="shared" si="10"/>
        <v/>
      </c>
      <c r="S37" s="38"/>
      <c r="T37" s="22">
        <f t="shared" si="3"/>
        <v>0</v>
      </c>
      <c r="U37" s="314" t="str">
        <f t="shared" si="4"/>
        <v/>
      </c>
    </row>
    <row r="38" spans="2:21" ht="17.399999999999999" customHeight="1" x14ac:dyDescent="0.35">
      <c r="B38" s="405">
        <f>'COGS-COSS'!C38</f>
        <v>0</v>
      </c>
      <c r="C38" s="406"/>
      <c r="D38" s="725">
        <f>'COGS-COSS'!E38</f>
        <v>0</v>
      </c>
      <c r="E38" s="726"/>
      <c r="F38" s="727"/>
      <c r="G38" s="22" t="str">
        <f>'COGS-COSS'!K38</f>
        <v/>
      </c>
      <c r="H38" s="38"/>
      <c r="I38" s="308"/>
      <c r="J38" s="60" t="str">
        <f t="shared" si="5"/>
        <v/>
      </c>
      <c r="K38" s="61" t="str">
        <f t="shared" si="0"/>
        <v/>
      </c>
      <c r="L38" s="325"/>
      <c r="M38" s="60" t="str">
        <f t="shared" si="6"/>
        <v/>
      </c>
      <c r="N38" s="60" t="str">
        <f t="shared" si="7"/>
        <v/>
      </c>
      <c r="O38" s="60" t="str">
        <f t="shared" si="2"/>
        <v/>
      </c>
      <c r="P38" s="537">
        <f t="shared" si="8"/>
        <v>0</v>
      </c>
      <c r="Q38" s="60" t="str">
        <f t="shared" si="9"/>
        <v/>
      </c>
      <c r="R38" s="61" t="str">
        <f t="shared" si="10"/>
        <v/>
      </c>
      <c r="S38" s="38"/>
      <c r="T38" s="22">
        <f t="shared" si="3"/>
        <v>0</v>
      </c>
      <c r="U38" s="314" t="str">
        <f t="shared" si="4"/>
        <v/>
      </c>
    </row>
    <row r="39" spans="2:21" ht="17.399999999999999" customHeight="1" x14ac:dyDescent="0.35">
      <c r="B39" s="405">
        <f>'COGS-COSS'!C39</f>
        <v>0</v>
      </c>
      <c r="C39" s="406"/>
      <c r="D39" s="725">
        <f>'COGS-COSS'!E39</f>
        <v>0</v>
      </c>
      <c r="E39" s="726"/>
      <c r="F39" s="727"/>
      <c r="G39" s="22" t="str">
        <f>'COGS-COSS'!K39</f>
        <v/>
      </c>
      <c r="H39" s="38"/>
      <c r="I39" s="308"/>
      <c r="J39" s="60" t="str">
        <f t="shared" si="5"/>
        <v/>
      </c>
      <c r="K39" s="61" t="str">
        <f t="shared" si="0"/>
        <v/>
      </c>
      <c r="L39" s="325"/>
      <c r="M39" s="60" t="str">
        <f t="shared" si="6"/>
        <v/>
      </c>
      <c r="N39" s="60" t="str">
        <f t="shared" si="7"/>
        <v/>
      </c>
      <c r="O39" s="60" t="str">
        <f t="shared" si="2"/>
        <v/>
      </c>
      <c r="P39" s="537">
        <f t="shared" si="8"/>
        <v>0</v>
      </c>
      <c r="Q39" s="60" t="str">
        <f t="shared" si="9"/>
        <v/>
      </c>
      <c r="R39" s="61" t="str">
        <f t="shared" si="10"/>
        <v/>
      </c>
      <c r="S39" s="38"/>
      <c r="T39" s="22">
        <f t="shared" si="3"/>
        <v>0</v>
      </c>
      <c r="U39" s="314" t="str">
        <f t="shared" si="4"/>
        <v/>
      </c>
    </row>
    <row r="40" spans="2:21" ht="17.399999999999999" customHeight="1" x14ac:dyDescent="0.35">
      <c r="B40" s="405">
        <f>'COGS-COSS'!C40</f>
        <v>0</v>
      </c>
      <c r="C40" s="406"/>
      <c r="D40" s="725">
        <f>'COGS-COSS'!E40</f>
        <v>0</v>
      </c>
      <c r="E40" s="726"/>
      <c r="F40" s="727"/>
      <c r="G40" s="22" t="str">
        <f>'COGS-COSS'!K40</f>
        <v/>
      </c>
      <c r="H40" s="38"/>
      <c r="I40" s="308"/>
      <c r="J40" s="60" t="str">
        <f t="shared" si="5"/>
        <v/>
      </c>
      <c r="K40" s="61" t="str">
        <f t="shared" si="0"/>
        <v/>
      </c>
      <c r="L40" s="325"/>
      <c r="M40" s="60" t="str">
        <f t="shared" si="6"/>
        <v/>
      </c>
      <c r="N40" s="60" t="str">
        <f t="shared" si="7"/>
        <v/>
      </c>
      <c r="O40" s="60" t="str">
        <f t="shared" si="2"/>
        <v/>
      </c>
      <c r="P40" s="537">
        <f t="shared" si="8"/>
        <v>0</v>
      </c>
      <c r="Q40" s="60" t="str">
        <f t="shared" si="9"/>
        <v/>
      </c>
      <c r="R40" s="61" t="str">
        <f t="shared" si="10"/>
        <v/>
      </c>
      <c r="S40" s="38"/>
      <c r="T40" s="22">
        <f t="shared" si="3"/>
        <v>0</v>
      </c>
      <c r="U40" s="314" t="str">
        <f t="shared" si="4"/>
        <v/>
      </c>
    </row>
    <row r="41" spans="2:21" ht="17.399999999999999" customHeight="1" x14ac:dyDescent="0.35">
      <c r="B41" s="405">
        <f>'COGS-COSS'!C41</f>
        <v>0</v>
      </c>
      <c r="C41" s="406"/>
      <c r="D41" s="725">
        <f>'COGS-COSS'!E41</f>
        <v>0</v>
      </c>
      <c r="E41" s="726"/>
      <c r="F41" s="727"/>
      <c r="G41" s="22" t="str">
        <f>'COGS-COSS'!K41</f>
        <v/>
      </c>
      <c r="H41" s="38"/>
      <c r="I41" s="308"/>
      <c r="J41" s="60" t="str">
        <f t="shared" si="5"/>
        <v/>
      </c>
      <c r="K41" s="61" t="str">
        <f t="shared" ref="K41:K72" si="11">IFERROR(J41/I41,"")</f>
        <v/>
      </c>
      <c r="L41" s="325"/>
      <c r="M41" s="60" t="str">
        <f t="shared" si="6"/>
        <v/>
      </c>
      <c r="N41" s="60" t="str">
        <f t="shared" si="7"/>
        <v/>
      </c>
      <c r="O41" s="60" t="str">
        <f t="shared" si="2"/>
        <v/>
      </c>
      <c r="P41" s="537">
        <f t="shared" si="8"/>
        <v>0</v>
      </c>
      <c r="Q41" s="60" t="str">
        <f t="shared" si="9"/>
        <v/>
      </c>
      <c r="R41" s="61" t="str">
        <f t="shared" si="10"/>
        <v/>
      </c>
      <c r="S41" s="38"/>
      <c r="T41" s="22">
        <f t="shared" si="3"/>
        <v>0</v>
      </c>
      <c r="U41" s="314" t="str">
        <f t="shared" si="4"/>
        <v/>
      </c>
    </row>
    <row r="42" spans="2:21" ht="17.399999999999999" customHeight="1" x14ac:dyDescent="0.35">
      <c r="B42" s="405">
        <f>'COGS-COSS'!C42</f>
        <v>0</v>
      </c>
      <c r="C42" s="406"/>
      <c r="D42" s="725">
        <f>'COGS-COSS'!E42</f>
        <v>0</v>
      </c>
      <c r="E42" s="726"/>
      <c r="F42" s="727"/>
      <c r="G42" s="22" t="str">
        <f>'COGS-COSS'!K42</f>
        <v/>
      </c>
      <c r="H42" s="38"/>
      <c r="I42" s="308"/>
      <c r="J42" s="60" t="str">
        <f t="shared" si="5"/>
        <v/>
      </c>
      <c r="K42" s="61" t="str">
        <f t="shared" si="11"/>
        <v/>
      </c>
      <c r="L42" s="325"/>
      <c r="M42" s="60" t="str">
        <f t="shared" ref="M42:M73" si="12">IFERROR(IF(B42="Wholesale",G42/(1-$K$5),""),"")</f>
        <v/>
      </c>
      <c r="N42" s="60" t="str">
        <f t="shared" ref="N42:N73" si="13">IFERROR(IF(B42="Retail",G42/(1-$M$5),""),"")</f>
        <v/>
      </c>
      <c r="O42" s="60" t="str">
        <f t="shared" ref="O42:O73" si="14">IFERROR(IF(B42="Direct Labor",G42*$O$5,""),"")</f>
        <v/>
      </c>
      <c r="P42" s="537">
        <f t="shared" ref="P42:P73" si="15">SUM(M42:O42)</f>
        <v>0</v>
      </c>
      <c r="Q42" s="60" t="str">
        <f t="shared" ref="Q42:Q73" si="16">IFERROR(P42-G42,"")</f>
        <v/>
      </c>
      <c r="R42" s="61" t="str">
        <f t="shared" si="10"/>
        <v/>
      </c>
      <c r="S42" s="38"/>
      <c r="T42" s="22">
        <f t="shared" ref="T42:T73" si="17">SUM(M42:O42)-I42</f>
        <v>0</v>
      </c>
      <c r="U42" s="314" t="str">
        <f t="shared" ref="U42:U73" si="18">IFERROR(R42-K42,"")</f>
        <v/>
      </c>
    </row>
    <row r="43" spans="2:21" ht="17.399999999999999" customHeight="1" x14ac:dyDescent="0.35">
      <c r="B43" s="405">
        <f>'COGS-COSS'!C43</f>
        <v>0</v>
      </c>
      <c r="C43" s="406"/>
      <c r="D43" s="725">
        <f>'COGS-COSS'!E43</f>
        <v>0</v>
      </c>
      <c r="E43" s="726"/>
      <c r="F43" s="727"/>
      <c r="G43" s="22" t="str">
        <f>'COGS-COSS'!K43</f>
        <v/>
      </c>
      <c r="H43" s="38"/>
      <c r="I43" s="308"/>
      <c r="J43" s="60" t="str">
        <f t="shared" si="5"/>
        <v/>
      </c>
      <c r="K43" s="61" t="str">
        <f t="shared" si="11"/>
        <v/>
      </c>
      <c r="L43" s="325"/>
      <c r="M43" s="60" t="str">
        <f t="shared" si="12"/>
        <v/>
      </c>
      <c r="N43" s="60" t="str">
        <f t="shared" si="13"/>
        <v/>
      </c>
      <c r="O43" s="60" t="str">
        <f t="shared" si="14"/>
        <v/>
      </c>
      <c r="P43" s="537">
        <f t="shared" si="15"/>
        <v>0</v>
      </c>
      <c r="Q43" s="60" t="str">
        <f t="shared" si="16"/>
        <v/>
      </c>
      <c r="R43" s="61" t="str">
        <f t="shared" si="10"/>
        <v/>
      </c>
      <c r="S43" s="38"/>
      <c r="T43" s="22">
        <f t="shared" si="17"/>
        <v>0</v>
      </c>
      <c r="U43" s="314" t="str">
        <f t="shared" si="18"/>
        <v/>
      </c>
    </row>
    <row r="44" spans="2:21" ht="17.399999999999999" customHeight="1" x14ac:dyDescent="0.35">
      <c r="B44" s="405">
        <f>'COGS-COSS'!C44</f>
        <v>0</v>
      </c>
      <c r="C44" s="406"/>
      <c r="D44" s="725">
        <f>'COGS-COSS'!E44</f>
        <v>0</v>
      </c>
      <c r="E44" s="726"/>
      <c r="F44" s="727"/>
      <c r="G44" s="22" t="str">
        <f>'COGS-COSS'!K44</f>
        <v/>
      </c>
      <c r="H44" s="38"/>
      <c r="I44" s="308"/>
      <c r="J44" s="60" t="str">
        <f t="shared" si="5"/>
        <v/>
      </c>
      <c r="K44" s="61" t="str">
        <f t="shared" si="11"/>
        <v/>
      </c>
      <c r="L44" s="325"/>
      <c r="M44" s="60" t="str">
        <f t="shared" si="12"/>
        <v/>
      </c>
      <c r="N44" s="60" t="str">
        <f t="shared" si="13"/>
        <v/>
      </c>
      <c r="O44" s="60" t="str">
        <f t="shared" si="14"/>
        <v/>
      </c>
      <c r="P44" s="537">
        <f t="shared" si="15"/>
        <v>0</v>
      </c>
      <c r="Q44" s="60" t="str">
        <f t="shared" si="16"/>
        <v/>
      </c>
      <c r="R44" s="61" t="str">
        <f t="shared" si="10"/>
        <v/>
      </c>
      <c r="S44" s="38"/>
      <c r="T44" s="22">
        <f t="shared" si="17"/>
        <v>0</v>
      </c>
      <c r="U44" s="314" t="str">
        <f t="shared" si="18"/>
        <v/>
      </c>
    </row>
    <row r="45" spans="2:21" ht="17.399999999999999" customHeight="1" x14ac:dyDescent="0.35">
      <c r="B45" s="405">
        <f>'COGS-COSS'!C45</f>
        <v>0</v>
      </c>
      <c r="C45" s="406"/>
      <c r="D45" s="725">
        <f>'COGS-COSS'!E45</f>
        <v>0</v>
      </c>
      <c r="E45" s="726"/>
      <c r="F45" s="727"/>
      <c r="G45" s="22" t="str">
        <f>'COGS-COSS'!K45</f>
        <v/>
      </c>
      <c r="H45" s="38"/>
      <c r="I45" s="308"/>
      <c r="J45" s="60" t="str">
        <f t="shared" si="5"/>
        <v/>
      </c>
      <c r="K45" s="61" t="str">
        <f t="shared" si="11"/>
        <v/>
      </c>
      <c r="L45" s="325"/>
      <c r="M45" s="60" t="str">
        <f t="shared" si="12"/>
        <v/>
      </c>
      <c r="N45" s="60" t="str">
        <f t="shared" si="13"/>
        <v/>
      </c>
      <c r="O45" s="60" t="str">
        <f t="shared" si="14"/>
        <v/>
      </c>
      <c r="P45" s="537">
        <f t="shared" si="15"/>
        <v>0</v>
      </c>
      <c r="Q45" s="60" t="str">
        <f t="shared" si="16"/>
        <v/>
      </c>
      <c r="R45" s="61" t="str">
        <f t="shared" si="10"/>
        <v/>
      </c>
      <c r="S45" s="38"/>
      <c r="T45" s="22">
        <f t="shared" si="17"/>
        <v>0</v>
      </c>
      <c r="U45" s="314" t="str">
        <f t="shared" si="18"/>
        <v/>
      </c>
    </row>
    <row r="46" spans="2:21" ht="17.399999999999999" customHeight="1" x14ac:dyDescent="0.35">
      <c r="B46" s="405">
        <f>'COGS-COSS'!C46</f>
        <v>0</v>
      </c>
      <c r="C46" s="406"/>
      <c r="D46" s="725">
        <f>'COGS-COSS'!E46</f>
        <v>0</v>
      </c>
      <c r="E46" s="726"/>
      <c r="F46" s="727"/>
      <c r="G46" s="22" t="str">
        <f>'COGS-COSS'!K46</f>
        <v/>
      </c>
      <c r="H46" s="38"/>
      <c r="I46" s="308"/>
      <c r="J46" s="60" t="str">
        <f t="shared" si="5"/>
        <v/>
      </c>
      <c r="K46" s="61" t="str">
        <f t="shared" si="11"/>
        <v/>
      </c>
      <c r="L46" s="325"/>
      <c r="M46" s="60" t="str">
        <f t="shared" si="12"/>
        <v/>
      </c>
      <c r="N46" s="60" t="str">
        <f t="shared" si="13"/>
        <v/>
      </c>
      <c r="O46" s="60" t="str">
        <f t="shared" si="14"/>
        <v/>
      </c>
      <c r="P46" s="537">
        <f t="shared" si="15"/>
        <v>0</v>
      </c>
      <c r="Q46" s="60" t="str">
        <f t="shared" si="16"/>
        <v/>
      </c>
      <c r="R46" s="61" t="str">
        <f t="shared" si="10"/>
        <v/>
      </c>
      <c r="S46" s="38"/>
      <c r="T46" s="22">
        <f t="shared" si="17"/>
        <v>0</v>
      </c>
      <c r="U46" s="314" t="str">
        <f t="shared" si="18"/>
        <v/>
      </c>
    </row>
    <row r="47" spans="2:21" ht="17.399999999999999" customHeight="1" x14ac:dyDescent="0.35">
      <c r="B47" s="405">
        <f>'COGS-COSS'!C47</f>
        <v>0</v>
      </c>
      <c r="C47" s="406"/>
      <c r="D47" s="725">
        <f>'COGS-COSS'!E47</f>
        <v>0</v>
      </c>
      <c r="E47" s="726"/>
      <c r="F47" s="727"/>
      <c r="G47" s="22" t="str">
        <f>'COGS-COSS'!K47</f>
        <v/>
      </c>
      <c r="H47" s="38"/>
      <c r="I47" s="308"/>
      <c r="J47" s="60" t="str">
        <f t="shared" si="5"/>
        <v/>
      </c>
      <c r="K47" s="61" t="str">
        <f t="shared" si="11"/>
        <v/>
      </c>
      <c r="L47" s="325"/>
      <c r="M47" s="60" t="str">
        <f t="shared" si="12"/>
        <v/>
      </c>
      <c r="N47" s="60" t="str">
        <f t="shared" si="13"/>
        <v/>
      </c>
      <c r="O47" s="60" t="str">
        <f t="shared" si="14"/>
        <v/>
      </c>
      <c r="P47" s="537">
        <f t="shared" si="15"/>
        <v>0</v>
      </c>
      <c r="Q47" s="60" t="str">
        <f t="shared" si="16"/>
        <v/>
      </c>
      <c r="R47" s="61" t="str">
        <f t="shared" si="10"/>
        <v/>
      </c>
      <c r="S47" s="38"/>
      <c r="T47" s="22">
        <f t="shared" si="17"/>
        <v>0</v>
      </c>
      <c r="U47" s="314" t="str">
        <f t="shared" si="18"/>
        <v/>
      </c>
    </row>
    <row r="48" spans="2:21" ht="17.399999999999999" customHeight="1" x14ac:dyDescent="0.35">
      <c r="B48" s="405">
        <f>'COGS-COSS'!C48</f>
        <v>0</v>
      </c>
      <c r="C48" s="406"/>
      <c r="D48" s="725">
        <f>'COGS-COSS'!E48</f>
        <v>0</v>
      </c>
      <c r="E48" s="726"/>
      <c r="F48" s="727"/>
      <c r="G48" s="22" t="str">
        <f>'COGS-COSS'!K48</f>
        <v/>
      </c>
      <c r="H48" s="38"/>
      <c r="I48" s="308"/>
      <c r="J48" s="60" t="str">
        <f t="shared" si="5"/>
        <v/>
      </c>
      <c r="K48" s="61" t="str">
        <f t="shared" si="11"/>
        <v/>
      </c>
      <c r="L48" s="325"/>
      <c r="M48" s="60" t="str">
        <f t="shared" si="12"/>
        <v/>
      </c>
      <c r="N48" s="60" t="str">
        <f t="shared" si="13"/>
        <v/>
      </c>
      <c r="O48" s="60" t="str">
        <f t="shared" si="14"/>
        <v/>
      </c>
      <c r="P48" s="537">
        <f t="shared" si="15"/>
        <v>0</v>
      </c>
      <c r="Q48" s="60" t="str">
        <f t="shared" si="16"/>
        <v/>
      </c>
      <c r="R48" s="61" t="str">
        <f t="shared" si="10"/>
        <v/>
      </c>
      <c r="S48" s="38"/>
      <c r="T48" s="22">
        <f t="shared" si="17"/>
        <v>0</v>
      </c>
      <c r="U48" s="314" t="str">
        <f t="shared" si="18"/>
        <v/>
      </c>
    </row>
    <row r="49" spans="2:21" ht="17.399999999999999" customHeight="1" x14ac:dyDescent="0.35">
      <c r="B49" s="405">
        <f>'COGS-COSS'!C49</f>
        <v>0</v>
      </c>
      <c r="C49" s="406"/>
      <c r="D49" s="725">
        <f>'COGS-COSS'!E49</f>
        <v>0</v>
      </c>
      <c r="E49" s="726"/>
      <c r="F49" s="727"/>
      <c r="G49" s="22" t="str">
        <f>'COGS-COSS'!K49</f>
        <v/>
      </c>
      <c r="H49" s="38"/>
      <c r="I49" s="308"/>
      <c r="J49" s="60" t="str">
        <f t="shared" si="5"/>
        <v/>
      </c>
      <c r="K49" s="61" t="str">
        <f t="shared" si="11"/>
        <v/>
      </c>
      <c r="L49" s="325"/>
      <c r="M49" s="60" t="str">
        <f t="shared" si="12"/>
        <v/>
      </c>
      <c r="N49" s="60" t="str">
        <f t="shared" si="13"/>
        <v/>
      </c>
      <c r="O49" s="60" t="str">
        <f t="shared" si="14"/>
        <v/>
      </c>
      <c r="P49" s="537">
        <f t="shared" si="15"/>
        <v>0</v>
      </c>
      <c r="Q49" s="60" t="str">
        <f t="shared" si="16"/>
        <v/>
      </c>
      <c r="R49" s="61" t="str">
        <f t="shared" si="10"/>
        <v/>
      </c>
      <c r="S49" s="38"/>
      <c r="T49" s="22">
        <f t="shared" si="17"/>
        <v>0</v>
      </c>
      <c r="U49" s="314" t="str">
        <f t="shared" si="18"/>
        <v/>
      </c>
    </row>
    <row r="50" spans="2:21" ht="17.399999999999999" customHeight="1" x14ac:dyDescent="0.35">
      <c r="B50" s="405">
        <f>'COGS-COSS'!C50</f>
        <v>0</v>
      </c>
      <c r="C50" s="406"/>
      <c r="D50" s="725">
        <f>'COGS-COSS'!E50</f>
        <v>0</v>
      </c>
      <c r="E50" s="726"/>
      <c r="F50" s="727"/>
      <c r="G50" s="22" t="str">
        <f>'COGS-COSS'!K50</f>
        <v/>
      </c>
      <c r="H50" s="38"/>
      <c r="I50" s="308"/>
      <c r="J50" s="60" t="str">
        <f t="shared" si="5"/>
        <v/>
      </c>
      <c r="K50" s="61" t="str">
        <f t="shared" si="11"/>
        <v/>
      </c>
      <c r="L50" s="325"/>
      <c r="M50" s="60" t="str">
        <f t="shared" si="12"/>
        <v/>
      </c>
      <c r="N50" s="60" t="str">
        <f t="shared" si="13"/>
        <v/>
      </c>
      <c r="O50" s="60" t="str">
        <f t="shared" si="14"/>
        <v/>
      </c>
      <c r="P50" s="537">
        <f t="shared" si="15"/>
        <v>0</v>
      </c>
      <c r="Q50" s="60" t="str">
        <f t="shared" si="16"/>
        <v/>
      </c>
      <c r="R50" s="61" t="str">
        <f t="shared" si="10"/>
        <v/>
      </c>
      <c r="S50" s="38"/>
      <c r="T50" s="22">
        <f t="shared" si="17"/>
        <v>0</v>
      </c>
      <c r="U50" s="314" t="str">
        <f t="shared" si="18"/>
        <v/>
      </c>
    </row>
    <row r="51" spans="2:21" ht="17.399999999999999" customHeight="1" x14ac:dyDescent="0.35">
      <c r="B51" s="405">
        <f>'COGS-COSS'!C51</f>
        <v>0</v>
      </c>
      <c r="C51" s="406"/>
      <c r="D51" s="725">
        <f>'COGS-COSS'!E51</f>
        <v>0</v>
      </c>
      <c r="E51" s="726"/>
      <c r="F51" s="727"/>
      <c r="G51" s="22" t="str">
        <f>'COGS-COSS'!K51</f>
        <v/>
      </c>
      <c r="H51" s="38"/>
      <c r="I51" s="308"/>
      <c r="J51" s="60" t="str">
        <f t="shared" si="5"/>
        <v/>
      </c>
      <c r="K51" s="61" t="str">
        <f t="shared" si="11"/>
        <v/>
      </c>
      <c r="L51" s="325"/>
      <c r="M51" s="60" t="str">
        <f t="shared" si="12"/>
        <v/>
      </c>
      <c r="N51" s="60" t="str">
        <f t="shared" si="13"/>
        <v/>
      </c>
      <c r="O51" s="60" t="str">
        <f t="shared" si="14"/>
        <v/>
      </c>
      <c r="P51" s="537">
        <f t="shared" si="15"/>
        <v>0</v>
      </c>
      <c r="Q51" s="60" t="str">
        <f t="shared" si="16"/>
        <v/>
      </c>
      <c r="R51" s="61" t="str">
        <f t="shared" si="10"/>
        <v/>
      </c>
      <c r="S51" s="38"/>
      <c r="T51" s="22">
        <f t="shared" si="17"/>
        <v>0</v>
      </c>
      <c r="U51" s="314" t="str">
        <f t="shared" si="18"/>
        <v/>
      </c>
    </row>
    <row r="52" spans="2:21" ht="17.399999999999999" customHeight="1" x14ac:dyDescent="0.35">
      <c r="B52" s="405">
        <f>'COGS-COSS'!C52</f>
        <v>0</v>
      </c>
      <c r="C52" s="406"/>
      <c r="D52" s="725">
        <f>'COGS-COSS'!E52</f>
        <v>0</v>
      </c>
      <c r="E52" s="726"/>
      <c r="F52" s="727"/>
      <c r="G52" s="22" t="str">
        <f>'COGS-COSS'!K52</f>
        <v/>
      </c>
      <c r="H52" s="38"/>
      <c r="I52" s="308"/>
      <c r="J52" s="60" t="str">
        <f t="shared" si="5"/>
        <v/>
      </c>
      <c r="K52" s="61" t="str">
        <f t="shared" si="11"/>
        <v/>
      </c>
      <c r="L52" s="325"/>
      <c r="M52" s="60" t="str">
        <f t="shared" si="12"/>
        <v/>
      </c>
      <c r="N52" s="60" t="str">
        <f t="shared" si="13"/>
        <v/>
      </c>
      <c r="O52" s="60" t="str">
        <f t="shared" si="14"/>
        <v/>
      </c>
      <c r="P52" s="537">
        <f t="shared" si="15"/>
        <v>0</v>
      </c>
      <c r="Q52" s="60" t="str">
        <f t="shared" si="16"/>
        <v/>
      </c>
      <c r="R52" s="61" t="str">
        <f t="shared" si="10"/>
        <v/>
      </c>
      <c r="S52" s="38"/>
      <c r="T52" s="22">
        <f t="shared" si="17"/>
        <v>0</v>
      </c>
      <c r="U52" s="314" t="str">
        <f t="shared" si="18"/>
        <v/>
      </c>
    </row>
    <row r="53" spans="2:21" ht="17.399999999999999" customHeight="1" x14ac:dyDescent="0.35">
      <c r="B53" s="405">
        <f>'COGS-COSS'!C53</f>
        <v>0</v>
      </c>
      <c r="C53" s="406"/>
      <c r="D53" s="725">
        <f>'COGS-COSS'!E53</f>
        <v>0</v>
      </c>
      <c r="E53" s="726"/>
      <c r="F53" s="727"/>
      <c r="G53" s="22" t="str">
        <f>'COGS-COSS'!K53</f>
        <v/>
      </c>
      <c r="H53" s="38"/>
      <c r="I53" s="308"/>
      <c r="J53" s="60" t="str">
        <f t="shared" si="5"/>
        <v/>
      </c>
      <c r="K53" s="61" t="str">
        <f t="shared" si="11"/>
        <v/>
      </c>
      <c r="L53" s="325"/>
      <c r="M53" s="60" t="str">
        <f t="shared" si="12"/>
        <v/>
      </c>
      <c r="N53" s="60" t="str">
        <f t="shared" si="13"/>
        <v/>
      </c>
      <c r="O53" s="60" t="str">
        <f t="shared" si="14"/>
        <v/>
      </c>
      <c r="P53" s="537">
        <f t="shared" si="15"/>
        <v>0</v>
      </c>
      <c r="Q53" s="60" t="str">
        <f t="shared" si="16"/>
        <v/>
      </c>
      <c r="R53" s="61" t="str">
        <f t="shared" si="10"/>
        <v/>
      </c>
      <c r="S53" s="38"/>
      <c r="T53" s="22">
        <f t="shared" si="17"/>
        <v>0</v>
      </c>
      <c r="U53" s="314" t="str">
        <f t="shared" si="18"/>
        <v/>
      </c>
    </row>
    <row r="54" spans="2:21" ht="17.399999999999999" customHeight="1" x14ac:dyDescent="0.35">
      <c r="B54" s="405">
        <f>'COGS-COSS'!C54</f>
        <v>0</v>
      </c>
      <c r="C54" s="406"/>
      <c r="D54" s="725">
        <f>'COGS-COSS'!E54</f>
        <v>0</v>
      </c>
      <c r="E54" s="726"/>
      <c r="F54" s="727"/>
      <c r="G54" s="22" t="str">
        <f>'COGS-COSS'!K54</f>
        <v/>
      </c>
      <c r="H54" s="38"/>
      <c r="I54" s="308"/>
      <c r="J54" s="60" t="str">
        <f t="shared" si="5"/>
        <v/>
      </c>
      <c r="K54" s="61" t="str">
        <f t="shared" si="11"/>
        <v/>
      </c>
      <c r="L54" s="325"/>
      <c r="M54" s="60" t="str">
        <f t="shared" si="12"/>
        <v/>
      </c>
      <c r="N54" s="60" t="str">
        <f t="shared" si="13"/>
        <v/>
      </c>
      <c r="O54" s="60" t="str">
        <f t="shared" si="14"/>
        <v/>
      </c>
      <c r="P54" s="537">
        <f t="shared" si="15"/>
        <v>0</v>
      </c>
      <c r="Q54" s="60" t="str">
        <f t="shared" si="16"/>
        <v/>
      </c>
      <c r="R54" s="61" t="str">
        <f t="shared" si="10"/>
        <v/>
      </c>
      <c r="S54" s="38"/>
      <c r="T54" s="22">
        <f t="shared" si="17"/>
        <v>0</v>
      </c>
      <c r="U54" s="314" t="str">
        <f t="shared" si="18"/>
        <v/>
      </c>
    </row>
    <row r="55" spans="2:21" ht="17.399999999999999" customHeight="1" x14ac:dyDescent="0.35">
      <c r="B55" s="405">
        <f>'COGS-COSS'!C55</f>
        <v>0</v>
      </c>
      <c r="C55" s="406"/>
      <c r="D55" s="725">
        <f>'COGS-COSS'!E55</f>
        <v>0</v>
      </c>
      <c r="E55" s="726"/>
      <c r="F55" s="727"/>
      <c r="G55" s="22" t="str">
        <f>'COGS-COSS'!K55</f>
        <v/>
      </c>
      <c r="H55" s="38"/>
      <c r="I55" s="308"/>
      <c r="J55" s="60" t="str">
        <f t="shared" si="5"/>
        <v/>
      </c>
      <c r="K55" s="61" t="str">
        <f t="shared" si="11"/>
        <v/>
      </c>
      <c r="L55" s="325"/>
      <c r="M55" s="60" t="str">
        <f t="shared" si="12"/>
        <v/>
      </c>
      <c r="N55" s="60" t="str">
        <f t="shared" si="13"/>
        <v/>
      </c>
      <c r="O55" s="60" t="str">
        <f t="shared" si="14"/>
        <v/>
      </c>
      <c r="P55" s="537">
        <f t="shared" si="15"/>
        <v>0</v>
      </c>
      <c r="Q55" s="60" t="str">
        <f t="shared" si="16"/>
        <v/>
      </c>
      <c r="R55" s="61" t="str">
        <f t="shared" si="10"/>
        <v/>
      </c>
      <c r="S55" s="38"/>
      <c r="T55" s="22">
        <f t="shared" si="17"/>
        <v>0</v>
      </c>
      <c r="U55" s="314" t="str">
        <f t="shared" si="18"/>
        <v/>
      </c>
    </row>
    <row r="56" spans="2:21" ht="17.399999999999999" customHeight="1" x14ac:dyDescent="0.35">
      <c r="B56" s="405">
        <f>'COGS-COSS'!C56</f>
        <v>0</v>
      </c>
      <c r="C56" s="406"/>
      <c r="D56" s="725">
        <f>'COGS-COSS'!E56</f>
        <v>0</v>
      </c>
      <c r="E56" s="726"/>
      <c r="F56" s="727"/>
      <c r="G56" s="22" t="str">
        <f>'COGS-COSS'!K56</f>
        <v/>
      </c>
      <c r="H56" s="38"/>
      <c r="I56" s="308"/>
      <c r="J56" s="60" t="str">
        <f t="shared" si="5"/>
        <v/>
      </c>
      <c r="K56" s="61" t="str">
        <f t="shared" si="11"/>
        <v/>
      </c>
      <c r="L56" s="325"/>
      <c r="M56" s="60" t="str">
        <f t="shared" si="12"/>
        <v/>
      </c>
      <c r="N56" s="60" t="str">
        <f t="shared" si="13"/>
        <v/>
      </c>
      <c r="O56" s="60" t="str">
        <f t="shared" si="14"/>
        <v/>
      </c>
      <c r="P56" s="537">
        <f t="shared" si="15"/>
        <v>0</v>
      </c>
      <c r="Q56" s="60" t="str">
        <f t="shared" si="16"/>
        <v/>
      </c>
      <c r="R56" s="61" t="str">
        <f t="shared" si="10"/>
        <v/>
      </c>
      <c r="S56" s="38"/>
      <c r="T56" s="22">
        <f t="shared" si="17"/>
        <v>0</v>
      </c>
      <c r="U56" s="314" t="str">
        <f t="shared" si="18"/>
        <v/>
      </c>
    </row>
    <row r="57" spans="2:21" ht="17.399999999999999" customHeight="1" x14ac:dyDescent="0.35">
      <c r="B57" s="405">
        <f>'COGS-COSS'!C57</f>
        <v>0</v>
      </c>
      <c r="C57" s="406"/>
      <c r="D57" s="725">
        <f>'COGS-COSS'!E57</f>
        <v>0</v>
      </c>
      <c r="E57" s="726"/>
      <c r="F57" s="727"/>
      <c r="G57" s="22" t="str">
        <f>'COGS-COSS'!K57</f>
        <v/>
      </c>
      <c r="H57" s="38"/>
      <c r="I57" s="308"/>
      <c r="J57" s="60" t="str">
        <f t="shared" si="5"/>
        <v/>
      </c>
      <c r="K57" s="61" t="str">
        <f t="shared" si="11"/>
        <v/>
      </c>
      <c r="L57" s="325"/>
      <c r="M57" s="60" t="str">
        <f t="shared" si="12"/>
        <v/>
      </c>
      <c r="N57" s="60" t="str">
        <f t="shared" si="13"/>
        <v/>
      </c>
      <c r="O57" s="60" t="str">
        <f t="shared" si="14"/>
        <v/>
      </c>
      <c r="P57" s="537">
        <f t="shared" si="15"/>
        <v>0</v>
      </c>
      <c r="Q57" s="60" t="str">
        <f t="shared" si="16"/>
        <v/>
      </c>
      <c r="R57" s="61" t="str">
        <f t="shared" si="10"/>
        <v/>
      </c>
      <c r="S57" s="38"/>
      <c r="T57" s="22">
        <f t="shared" si="17"/>
        <v>0</v>
      </c>
      <c r="U57" s="314" t="str">
        <f t="shared" si="18"/>
        <v/>
      </c>
    </row>
    <row r="58" spans="2:21" ht="17.399999999999999" customHeight="1" x14ac:dyDescent="0.35">
      <c r="B58" s="405">
        <f>'COGS-COSS'!C58</f>
        <v>0</v>
      </c>
      <c r="C58" s="406"/>
      <c r="D58" s="725">
        <f>'COGS-COSS'!E58</f>
        <v>0</v>
      </c>
      <c r="E58" s="726"/>
      <c r="F58" s="727"/>
      <c r="G58" s="22" t="str">
        <f>'COGS-COSS'!K58</f>
        <v/>
      </c>
      <c r="H58" s="38"/>
      <c r="I58" s="308"/>
      <c r="J58" s="60" t="str">
        <f t="shared" si="5"/>
        <v/>
      </c>
      <c r="K58" s="61" t="str">
        <f t="shared" si="11"/>
        <v/>
      </c>
      <c r="L58" s="325"/>
      <c r="M58" s="60" t="str">
        <f t="shared" si="12"/>
        <v/>
      </c>
      <c r="N58" s="60" t="str">
        <f t="shared" si="13"/>
        <v/>
      </c>
      <c r="O58" s="60" t="str">
        <f t="shared" si="14"/>
        <v/>
      </c>
      <c r="P58" s="537">
        <f t="shared" si="15"/>
        <v>0</v>
      </c>
      <c r="Q58" s="60" t="str">
        <f t="shared" si="16"/>
        <v/>
      </c>
      <c r="R58" s="61" t="str">
        <f t="shared" si="10"/>
        <v/>
      </c>
      <c r="S58" s="38"/>
      <c r="T58" s="22">
        <f t="shared" si="17"/>
        <v>0</v>
      </c>
      <c r="U58" s="314" t="str">
        <f t="shared" si="18"/>
        <v/>
      </c>
    </row>
    <row r="59" spans="2:21" ht="17.399999999999999" customHeight="1" x14ac:dyDescent="0.35">
      <c r="B59" s="405">
        <f>'COGS-COSS'!C59</f>
        <v>0</v>
      </c>
      <c r="C59" s="406"/>
      <c r="D59" s="725">
        <f>'COGS-COSS'!E59</f>
        <v>0</v>
      </c>
      <c r="E59" s="726"/>
      <c r="F59" s="727"/>
      <c r="G59" s="22" t="str">
        <f>'COGS-COSS'!K59</f>
        <v/>
      </c>
      <c r="H59" s="38"/>
      <c r="I59" s="308"/>
      <c r="J59" s="60" t="str">
        <f t="shared" si="5"/>
        <v/>
      </c>
      <c r="K59" s="61" t="str">
        <f t="shared" si="11"/>
        <v/>
      </c>
      <c r="L59" s="325"/>
      <c r="M59" s="60" t="str">
        <f t="shared" si="12"/>
        <v/>
      </c>
      <c r="N59" s="60" t="str">
        <f t="shared" si="13"/>
        <v/>
      </c>
      <c r="O59" s="60" t="str">
        <f t="shared" si="14"/>
        <v/>
      </c>
      <c r="P59" s="537">
        <f t="shared" si="15"/>
        <v>0</v>
      </c>
      <c r="Q59" s="60" t="str">
        <f t="shared" si="16"/>
        <v/>
      </c>
      <c r="R59" s="61" t="str">
        <f t="shared" si="10"/>
        <v/>
      </c>
      <c r="S59" s="38"/>
      <c r="T59" s="22">
        <f t="shared" si="17"/>
        <v>0</v>
      </c>
      <c r="U59" s="314" t="str">
        <f t="shared" si="18"/>
        <v/>
      </c>
    </row>
    <row r="60" spans="2:21" ht="17.399999999999999" customHeight="1" x14ac:dyDescent="0.35">
      <c r="B60" s="405">
        <f>'COGS-COSS'!C60</f>
        <v>0</v>
      </c>
      <c r="C60" s="406"/>
      <c r="D60" s="725">
        <f>'COGS-COSS'!E60</f>
        <v>0</v>
      </c>
      <c r="E60" s="726"/>
      <c r="F60" s="727"/>
      <c r="G60" s="22" t="str">
        <f>'COGS-COSS'!K60</f>
        <v/>
      </c>
      <c r="H60" s="38"/>
      <c r="I60" s="308"/>
      <c r="J60" s="60" t="str">
        <f t="shared" si="5"/>
        <v/>
      </c>
      <c r="K60" s="61" t="str">
        <f t="shared" si="11"/>
        <v/>
      </c>
      <c r="L60" s="325"/>
      <c r="M60" s="60" t="str">
        <f t="shared" si="12"/>
        <v/>
      </c>
      <c r="N60" s="60" t="str">
        <f t="shared" si="13"/>
        <v/>
      </c>
      <c r="O60" s="60" t="str">
        <f t="shared" si="14"/>
        <v/>
      </c>
      <c r="P60" s="537">
        <f t="shared" si="15"/>
        <v>0</v>
      </c>
      <c r="Q60" s="60" t="str">
        <f t="shared" si="16"/>
        <v/>
      </c>
      <c r="R60" s="61" t="str">
        <f t="shared" si="10"/>
        <v/>
      </c>
      <c r="S60" s="38"/>
      <c r="T60" s="22">
        <f t="shared" si="17"/>
        <v>0</v>
      </c>
      <c r="U60" s="314" t="str">
        <f t="shared" si="18"/>
        <v/>
      </c>
    </row>
    <row r="61" spans="2:21" ht="17.399999999999999" customHeight="1" x14ac:dyDescent="0.35">
      <c r="B61" s="405">
        <f>'COGS-COSS'!C61</f>
        <v>0</v>
      </c>
      <c r="C61" s="406"/>
      <c r="D61" s="725">
        <f>'COGS-COSS'!E61</f>
        <v>0</v>
      </c>
      <c r="E61" s="726"/>
      <c r="F61" s="727"/>
      <c r="G61" s="22" t="str">
        <f>'COGS-COSS'!K61</f>
        <v/>
      </c>
      <c r="H61" s="38"/>
      <c r="I61" s="308"/>
      <c r="J61" s="60" t="str">
        <f t="shared" si="5"/>
        <v/>
      </c>
      <c r="K61" s="61" t="str">
        <f t="shared" si="11"/>
        <v/>
      </c>
      <c r="L61" s="325"/>
      <c r="M61" s="60" t="str">
        <f t="shared" si="12"/>
        <v/>
      </c>
      <c r="N61" s="60" t="str">
        <f t="shared" si="13"/>
        <v/>
      </c>
      <c r="O61" s="60" t="str">
        <f t="shared" si="14"/>
        <v/>
      </c>
      <c r="P61" s="537">
        <f t="shared" si="15"/>
        <v>0</v>
      </c>
      <c r="Q61" s="60" t="str">
        <f t="shared" si="16"/>
        <v/>
      </c>
      <c r="R61" s="61" t="str">
        <f t="shared" si="10"/>
        <v/>
      </c>
      <c r="S61" s="38"/>
      <c r="T61" s="22">
        <f t="shared" si="17"/>
        <v>0</v>
      </c>
      <c r="U61" s="314" t="str">
        <f t="shared" si="18"/>
        <v/>
      </c>
    </row>
    <row r="62" spans="2:21" ht="17.399999999999999" customHeight="1" x14ac:dyDescent="0.35">
      <c r="B62" s="405">
        <f>'COGS-COSS'!C62</f>
        <v>0</v>
      </c>
      <c r="C62" s="406"/>
      <c r="D62" s="725">
        <f>'COGS-COSS'!E62</f>
        <v>0</v>
      </c>
      <c r="E62" s="726"/>
      <c r="F62" s="727"/>
      <c r="G62" s="22" t="str">
        <f>'COGS-COSS'!K62</f>
        <v/>
      </c>
      <c r="H62" s="38"/>
      <c r="I62" s="308"/>
      <c r="J62" s="60" t="str">
        <f t="shared" si="5"/>
        <v/>
      </c>
      <c r="K62" s="61" t="str">
        <f t="shared" si="11"/>
        <v/>
      </c>
      <c r="L62" s="325"/>
      <c r="M62" s="60" t="str">
        <f t="shared" si="12"/>
        <v/>
      </c>
      <c r="N62" s="60" t="str">
        <f t="shared" si="13"/>
        <v/>
      </c>
      <c r="O62" s="60" t="str">
        <f t="shared" si="14"/>
        <v/>
      </c>
      <c r="P62" s="537">
        <f t="shared" si="15"/>
        <v>0</v>
      </c>
      <c r="Q62" s="60" t="str">
        <f t="shared" si="16"/>
        <v/>
      </c>
      <c r="R62" s="61" t="str">
        <f t="shared" si="10"/>
        <v/>
      </c>
      <c r="S62" s="38"/>
      <c r="T62" s="22">
        <f t="shared" si="17"/>
        <v>0</v>
      </c>
      <c r="U62" s="314" t="str">
        <f t="shared" si="18"/>
        <v/>
      </c>
    </row>
    <row r="63" spans="2:21" ht="17.399999999999999" customHeight="1" x14ac:dyDescent="0.35">
      <c r="B63" s="405">
        <f>'COGS-COSS'!C63</f>
        <v>0</v>
      </c>
      <c r="C63" s="406"/>
      <c r="D63" s="725">
        <f>'COGS-COSS'!E63</f>
        <v>0</v>
      </c>
      <c r="E63" s="726"/>
      <c r="F63" s="727"/>
      <c r="G63" s="22" t="str">
        <f>'COGS-COSS'!K63</f>
        <v/>
      </c>
      <c r="H63" s="38"/>
      <c r="I63" s="308"/>
      <c r="J63" s="60" t="str">
        <f t="shared" si="5"/>
        <v/>
      </c>
      <c r="K63" s="61" t="str">
        <f t="shared" si="11"/>
        <v/>
      </c>
      <c r="L63" s="325"/>
      <c r="M63" s="60" t="str">
        <f t="shared" si="12"/>
        <v/>
      </c>
      <c r="N63" s="60" t="str">
        <f t="shared" si="13"/>
        <v/>
      </c>
      <c r="O63" s="60" t="str">
        <f t="shared" si="14"/>
        <v/>
      </c>
      <c r="P63" s="537">
        <f t="shared" si="15"/>
        <v>0</v>
      </c>
      <c r="Q63" s="60" t="str">
        <f t="shared" si="16"/>
        <v/>
      </c>
      <c r="R63" s="61" t="str">
        <f t="shared" si="10"/>
        <v/>
      </c>
      <c r="S63" s="38"/>
      <c r="T63" s="22">
        <f t="shared" si="17"/>
        <v>0</v>
      </c>
      <c r="U63" s="314" t="str">
        <f t="shared" si="18"/>
        <v/>
      </c>
    </row>
    <row r="64" spans="2:21" ht="17.399999999999999" customHeight="1" x14ac:dyDescent="0.35">
      <c r="B64" s="405">
        <f>'COGS-COSS'!C64</f>
        <v>0</v>
      </c>
      <c r="C64" s="406"/>
      <c r="D64" s="725">
        <f>'COGS-COSS'!E64</f>
        <v>0</v>
      </c>
      <c r="E64" s="726"/>
      <c r="F64" s="727"/>
      <c r="G64" s="22" t="str">
        <f>'COGS-COSS'!K64</f>
        <v/>
      </c>
      <c r="H64" s="38"/>
      <c r="I64" s="308"/>
      <c r="J64" s="60" t="str">
        <f t="shared" si="5"/>
        <v/>
      </c>
      <c r="K64" s="61" t="str">
        <f t="shared" si="11"/>
        <v/>
      </c>
      <c r="L64" s="325"/>
      <c r="M64" s="60" t="str">
        <f t="shared" si="12"/>
        <v/>
      </c>
      <c r="N64" s="60" t="str">
        <f t="shared" si="13"/>
        <v/>
      </c>
      <c r="O64" s="60" t="str">
        <f t="shared" si="14"/>
        <v/>
      </c>
      <c r="P64" s="537">
        <f t="shared" si="15"/>
        <v>0</v>
      </c>
      <c r="Q64" s="60" t="str">
        <f t="shared" si="16"/>
        <v/>
      </c>
      <c r="R64" s="61" t="str">
        <f t="shared" si="10"/>
        <v/>
      </c>
      <c r="S64" s="38"/>
      <c r="T64" s="22">
        <f t="shared" si="17"/>
        <v>0</v>
      </c>
      <c r="U64" s="314" t="str">
        <f t="shared" si="18"/>
        <v/>
      </c>
    </row>
    <row r="65" spans="2:21" ht="17.399999999999999" customHeight="1" x14ac:dyDescent="0.35">
      <c r="B65" s="405">
        <f>'COGS-COSS'!C65</f>
        <v>0</v>
      </c>
      <c r="C65" s="406"/>
      <c r="D65" s="725">
        <f>'COGS-COSS'!E65</f>
        <v>0</v>
      </c>
      <c r="E65" s="726"/>
      <c r="F65" s="727"/>
      <c r="G65" s="22" t="str">
        <f>'COGS-COSS'!K65</f>
        <v/>
      </c>
      <c r="H65" s="38"/>
      <c r="I65" s="308"/>
      <c r="J65" s="60" t="str">
        <f t="shared" si="5"/>
        <v/>
      </c>
      <c r="K65" s="61" t="str">
        <f t="shared" si="11"/>
        <v/>
      </c>
      <c r="L65" s="325"/>
      <c r="M65" s="60" t="str">
        <f t="shared" si="12"/>
        <v/>
      </c>
      <c r="N65" s="60" t="str">
        <f t="shared" si="13"/>
        <v/>
      </c>
      <c r="O65" s="60" t="str">
        <f t="shared" si="14"/>
        <v/>
      </c>
      <c r="P65" s="537">
        <f t="shared" si="15"/>
        <v>0</v>
      </c>
      <c r="Q65" s="60" t="str">
        <f t="shared" si="16"/>
        <v/>
      </c>
      <c r="R65" s="61" t="str">
        <f t="shared" si="10"/>
        <v/>
      </c>
      <c r="S65" s="38"/>
      <c r="T65" s="22">
        <f t="shared" si="17"/>
        <v>0</v>
      </c>
      <c r="U65" s="314" t="str">
        <f t="shared" si="18"/>
        <v/>
      </c>
    </row>
    <row r="66" spans="2:21" ht="17.399999999999999" customHeight="1" x14ac:dyDescent="0.35">
      <c r="B66" s="405">
        <f>'COGS-COSS'!C66</f>
        <v>0</v>
      </c>
      <c r="C66" s="406"/>
      <c r="D66" s="725">
        <f>'COGS-COSS'!E66</f>
        <v>0</v>
      </c>
      <c r="E66" s="726"/>
      <c r="F66" s="727"/>
      <c r="G66" s="22" t="str">
        <f>'COGS-COSS'!K66</f>
        <v/>
      </c>
      <c r="H66" s="38"/>
      <c r="I66" s="308"/>
      <c r="J66" s="60" t="str">
        <f t="shared" si="5"/>
        <v/>
      </c>
      <c r="K66" s="61" t="str">
        <f t="shared" si="11"/>
        <v/>
      </c>
      <c r="L66" s="325"/>
      <c r="M66" s="60" t="str">
        <f t="shared" si="12"/>
        <v/>
      </c>
      <c r="N66" s="60" t="str">
        <f t="shared" si="13"/>
        <v/>
      </c>
      <c r="O66" s="60" t="str">
        <f t="shared" si="14"/>
        <v/>
      </c>
      <c r="P66" s="537">
        <f t="shared" si="15"/>
        <v>0</v>
      </c>
      <c r="Q66" s="60" t="str">
        <f t="shared" si="16"/>
        <v/>
      </c>
      <c r="R66" s="61" t="str">
        <f t="shared" si="10"/>
        <v/>
      </c>
      <c r="S66" s="38"/>
      <c r="T66" s="22">
        <f t="shared" si="17"/>
        <v>0</v>
      </c>
      <c r="U66" s="314" t="str">
        <f t="shared" si="18"/>
        <v/>
      </c>
    </row>
    <row r="67" spans="2:21" ht="17.399999999999999" customHeight="1" x14ac:dyDescent="0.35">
      <c r="B67" s="405">
        <f>'COGS-COSS'!C67</f>
        <v>0</v>
      </c>
      <c r="C67" s="406"/>
      <c r="D67" s="725">
        <f>'COGS-COSS'!E67</f>
        <v>0</v>
      </c>
      <c r="E67" s="726"/>
      <c r="F67" s="727"/>
      <c r="G67" s="22" t="str">
        <f>'COGS-COSS'!K67</f>
        <v/>
      </c>
      <c r="H67" s="38"/>
      <c r="I67" s="308"/>
      <c r="J67" s="60" t="str">
        <f t="shared" si="5"/>
        <v/>
      </c>
      <c r="K67" s="61" t="str">
        <f t="shared" si="11"/>
        <v/>
      </c>
      <c r="L67" s="325"/>
      <c r="M67" s="60" t="str">
        <f t="shared" si="12"/>
        <v/>
      </c>
      <c r="N67" s="60" t="str">
        <f t="shared" si="13"/>
        <v/>
      </c>
      <c r="O67" s="60" t="str">
        <f t="shared" si="14"/>
        <v/>
      </c>
      <c r="P67" s="537">
        <f t="shared" si="15"/>
        <v>0</v>
      </c>
      <c r="Q67" s="60" t="str">
        <f t="shared" si="16"/>
        <v/>
      </c>
      <c r="R67" s="61" t="str">
        <f t="shared" si="10"/>
        <v/>
      </c>
      <c r="S67" s="38"/>
      <c r="T67" s="22">
        <f t="shared" si="17"/>
        <v>0</v>
      </c>
      <c r="U67" s="314" t="str">
        <f t="shared" si="18"/>
        <v/>
      </c>
    </row>
    <row r="68" spans="2:21" ht="17.399999999999999" customHeight="1" x14ac:dyDescent="0.35">
      <c r="B68" s="405">
        <f>'COGS-COSS'!C68</f>
        <v>0</v>
      </c>
      <c r="C68" s="406"/>
      <c r="D68" s="725">
        <f>'COGS-COSS'!E68</f>
        <v>0</v>
      </c>
      <c r="E68" s="726"/>
      <c r="F68" s="727"/>
      <c r="G68" s="22" t="str">
        <f>'COGS-COSS'!K68</f>
        <v/>
      </c>
      <c r="H68" s="38"/>
      <c r="I68" s="308"/>
      <c r="J68" s="60" t="str">
        <f t="shared" si="5"/>
        <v/>
      </c>
      <c r="K68" s="61" t="str">
        <f t="shared" si="11"/>
        <v/>
      </c>
      <c r="L68" s="325"/>
      <c r="M68" s="60" t="str">
        <f t="shared" si="12"/>
        <v/>
      </c>
      <c r="N68" s="60" t="str">
        <f t="shared" si="13"/>
        <v/>
      </c>
      <c r="O68" s="60" t="str">
        <f t="shared" si="14"/>
        <v/>
      </c>
      <c r="P68" s="537">
        <f t="shared" si="15"/>
        <v>0</v>
      </c>
      <c r="Q68" s="60" t="str">
        <f t="shared" si="16"/>
        <v/>
      </c>
      <c r="R68" s="61" t="str">
        <f t="shared" si="10"/>
        <v/>
      </c>
      <c r="S68" s="38"/>
      <c r="T68" s="22">
        <f t="shared" si="17"/>
        <v>0</v>
      </c>
      <c r="U68" s="314" t="str">
        <f t="shared" si="18"/>
        <v/>
      </c>
    </row>
    <row r="69" spans="2:21" ht="17.399999999999999" customHeight="1" x14ac:dyDescent="0.35">
      <c r="B69" s="405">
        <f>'COGS-COSS'!C69</f>
        <v>0</v>
      </c>
      <c r="C69" s="406"/>
      <c r="D69" s="725">
        <f>'COGS-COSS'!E69</f>
        <v>0</v>
      </c>
      <c r="E69" s="726"/>
      <c r="F69" s="727"/>
      <c r="G69" s="22" t="str">
        <f>'COGS-COSS'!K69</f>
        <v/>
      </c>
      <c r="H69" s="38"/>
      <c r="I69" s="308"/>
      <c r="J69" s="60" t="str">
        <f t="shared" si="5"/>
        <v/>
      </c>
      <c r="K69" s="61" t="str">
        <f t="shared" si="11"/>
        <v/>
      </c>
      <c r="L69" s="325"/>
      <c r="M69" s="60" t="str">
        <f t="shared" si="12"/>
        <v/>
      </c>
      <c r="N69" s="60" t="str">
        <f t="shared" si="13"/>
        <v/>
      </c>
      <c r="O69" s="60" t="str">
        <f t="shared" si="14"/>
        <v/>
      </c>
      <c r="P69" s="537">
        <f t="shared" si="15"/>
        <v>0</v>
      </c>
      <c r="Q69" s="60" t="str">
        <f t="shared" si="16"/>
        <v/>
      </c>
      <c r="R69" s="61" t="str">
        <f t="shared" si="10"/>
        <v/>
      </c>
      <c r="S69" s="38"/>
      <c r="T69" s="22">
        <f t="shared" si="17"/>
        <v>0</v>
      </c>
      <c r="U69" s="314" t="str">
        <f t="shared" si="18"/>
        <v/>
      </c>
    </row>
    <row r="70" spans="2:21" ht="17.399999999999999" customHeight="1" x14ac:dyDescent="0.35">
      <c r="B70" s="405">
        <f>'COGS-COSS'!C70</f>
        <v>0</v>
      </c>
      <c r="C70" s="406"/>
      <c r="D70" s="725">
        <f>'COGS-COSS'!E70</f>
        <v>0</v>
      </c>
      <c r="E70" s="726"/>
      <c r="F70" s="727"/>
      <c r="G70" s="22" t="str">
        <f>'COGS-COSS'!K70</f>
        <v/>
      </c>
      <c r="H70" s="38"/>
      <c r="I70" s="308"/>
      <c r="J70" s="60" t="str">
        <f t="shared" si="5"/>
        <v/>
      </c>
      <c r="K70" s="61" t="str">
        <f t="shared" si="11"/>
        <v/>
      </c>
      <c r="L70" s="325"/>
      <c r="M70" s="60" t="str">
        <f t="shared" si="12"/>
        <v/>
      </c>
      <c r="N70" s="60" t="str">
        <f t="shared" si="13"/>
        <v/>
      </c>
      <c r="O70" s="60" t="str">
        <f t="shared" si="14"/>
        <v/>
      </c>
      <c r="P70" s="537">
        <f t="shared" si="15"/>
        <v>0</v>
      </c>
      <c r="Q70" s="60" t="str">
        <f t="shared" si="16"/>
        <v/>
      </c>
      <c r="R70" s="61" t="str">
        <f t="shared" si="10"/>
        <v/>
      </c>
      <c r="S70" s="38"/>
      <c r="T70" s="22">
        <f t="shared" si="17"/>
        <v>0</v>
      </c>
      <c r="U70" s="314" t="str">
        <f t="shared" si="18"/>
        <v/>
      </c>
    </row>
    <row r="71" spans="2:21" ht="17.399999999999999" customHeight="1" x14ac:dyDescent="0.35">
      <c r="B71" s="405">
        <f>'COGS-COSS'!C71</f>
        <v>0</v>
      </c>
      <c r="C71" s="406"/>
      <c r="D71" s="725">
        <f>'COGS-COSS'!E71</f>
        <v>0</v>
      </c>
      <c r="E71" s="726"/>
      <c r="F71" s="727"/>
      <c r="G71" s="22" t="str">
        <f>'COGS-COSS'!K71</f>
        <v/>
      </c>
      <c r="H71" s="38"/>
      <c r="I71" s="308"/>
      <c r="J71" s="60" t="str">
        <f t="shared" si="5"/>
        <v/>
      </c>
      <c r="K71" s="61" t="str">
        <f t="shared" si="11"/>
        <v/>
      </c>
      <c r="L71" s="325"/>
      <c r="M71" s="60" t="str">
        <f t="shared" si="12"/>
        <v/>
      </c>
      <c r="N71" s="60" t="str">
        <f t="shared" si="13"/>
        <v/>
      </c>
      <c r="O71" s="60" t="str">
        <f t="shared" si="14"/>
        <v/>
      </c>
      <c r="P71" s="537">
        <f t="shared" si="15"/>
        <v>0</v>
      </c>
      <c r="Q71" s="60" t="str">
        <f t="shared" si="16"/>
        <v/>
      </c>
      <c r="R71" s="61" t="str">
        <f t="shared" si="10"/>
        <v/>
      </c>
      <c r="S71" s="38"/>
      <c r="T71" s="22">
        <f t="shared" si="17"/>
        <v>0</v>
      </c>
      <c r="U71" s="314" t="str">
        <f t="shared" si="18"/>
        <v/>
      </c>
    </row>
    <row r="72" spans="2:21" ht="17.399999999999999" customHeight="1" x14ac:dyDescent="0.35">
      <c r="B72" s="405">
        <f>'COGS-COSS'!C72</f>
        <v>0</v>
      </c>
      <c r="C72" s="406"/>
      <c r="D72" s="725">
        <f>'COGS-COSS'!E72</f>
        <v>0</v>
      </c>
      <c r="E72" s="726"/>
      <c r="F72" s="727"/>
      <c r="G72" s="22" t="str">
        <f>'COGS-COSS'!K72</f>
        <v/>
      </c>
      <c r="H72" s="38"/>
      <c r="I72" s="308"/>
      <c r="J72" s="60" t="str">
        <f t="shared" si="5"/>
        <v/>
      </c>
      <c r="K72" s="61" t="str">
        <f t="shared" si="11"/>
        <v/>
      </c>
      <c r="L72" s="325"/>
      <c r="M72" s="60" t="str">
        <f t="shared" si="12"/>
        <v/>
      </c>
      <c r="N72" s="60" t="str">
        <f t="shared" si="13"/>
        <v/>
      </c>
      <c r="O72" s="60" t="str">
        <f t="shared" si="14"/>
        <v/>
      </c>
      <c r="P72" s="537">
        <f t="shared" si="15"/>
        <v>0</v>
      </c>
      <c r="Q72" s="60" t="str">
        <f t="shared" si="16"/>
        <v/>
      </c>
      <c r="R72" s="61" t="str">
        <f t="shared" si="10"/>
        <v/>
      </c>
      <c r="S72" s="38"/>
      <c r="T72" s="22">
        <f t="shared" si="17"/>
        <v>0</v>
      </c>
      <c r="U72" s="314" t="str">
        <f t="shared" si="18"/>
        <v/>
      </c>
    </row>
    <row r="73" spans="2:21" ht="17.399999999999999" customHeight="1" x14ac:dyDescent="0.35">
      <c r="B73" s="405">
        <f>'COGS-COSS'!C73</f>
        <v>0</v>
      </c>
      <c r="C73" s="406"/>
      <c r="D73" s="725">
        <f>'COGS-COSS'!E73</f>
        <v>0</v>
      </c>
      <c r="E73" s="726"/>
      <c r="F73" s="727"/>
      <c r="G73" s="22" t="str">
        <f>'COGS-COSS'!K73</f>
        <v/>
      </c>
      <c r="H73" s="38"/>
      <c r="I73" s="308"/>
      <c r="J73" s="60" t="str">
        <f t="shared" si="5"/>
        <v/>
      </c>
      <c r="K73" s="61" t="str">
        <f t="shared" ref="K73:K104" si="19">IFERROR(J73/I73,"")</f>
        <v/>
      </c>
      <c r="L73" s="325"/>
      <c r="M73" s="60" t="str">
        <f t="shared" si="12"/>
        <v/>
      </c>
      <c r="N73" s="60" t="str">
        <f t="shared" si="13"/>
        <v/>
      </c>
      <c r="O73" s="60" t="str">
        <f t="shared" si="14"/>
        <v/>
      </c>
      <c r="P73" s="537">
        <f t="shared" si="15"/>
        <v>0</v>
      </c>
      <c r="Q73" s="60" t="str">
        <f t="shared" si="16"/>
        <v/>
      </c>
      <c r="R73" s="61" t="str">
        <f t="shared" si="10"/>
        <v/>
      </c>
      <c r="S73" s="38"/>
      <c r="T73" s="22">
        <f t="shared" si="17"/>
        <v>0</v>
      </c>
      <c r="U73" s="314" t="str">
        <f t="shared" si="18"/>
        <v/>
      </c>
    </row>
    <row r="74" spans="2:21" ht="17.399999999999999" customHeight="1" x14ac:dyDescent="0.35">
      <c r="B74" s="405">
        <f>'COGS-COSS'!C74</f>
        <v>0</v>
      </c>
      <c r="C74" s="406"/>
      <c r="D74" s="725">
        <f>'COGS-COSS'!E74</f>
        <v>0</v>
      </c>
      <c r="E74" s="726"/>
      <c r="F74" s="727"/>
      <c r="G74" s="22" t="str">
        <f>'COGS-COSS'!K74</f>
        <v/>
      </c>
      <c r="H74" s="38"/>
      <c r="I74" s="308"/>
      <c r="J74" s="60" t="str">
        <f t="shared" si="5"/>
        <v/>
      </c>
      <c r="K74" s="61" t="str">
        <f t="shared" si="19"/>
        <v/>
      </c>
      <c r="L74" s="325"/>
      <c r="M74" s="60" t="str">
        <f t="shared" ref="M74:M109" si="20">IFERROR(IF(B74="Wholesale",G74/(1-$K$5),""),"")</f>
        <v/>
      </c>
      <c r="N74" s="60" t="str">
        <f t="shared" ref="N74:N109" si="21">IFERROR(IF(B74="Retail",G74/(1-$M$5),""),"")</f>
        <v/>
      </c>
      <c r="O74" s="60" t="str">
        <f t="shared" ref="O74:O109" si="22">IFERROR(IF(B74="Direct Labor",G74*$O$5,""),"")</f>
        <v/>
      </c>
      <c r="P74" s="537">
        <f t="shared" ref="P74:P105" si="23">SUM(M74:O74)</f>
        <v>0</v>
      </c>
      <c r="Q74" s="60" t="str">
        <f t="shared" ref="Q74:Q105" si="24">IFERROR(P74-G74,"")</f>
        <v/>
      </c>
      <c r="R74" s="61" t="str">
        <f t="shared" si="10"/>
        <v/>
      </c>
      <c r="S74" s="38"/>
      <c r="T74" s="22">
        <f t="shared" ref="T74:T109" si="25">SUM(M74:O74)-I74</f>
        <v>0</v>
      </c>
      <c r="U74" s="314" t="str">
        <f t="shared" ref="U74:U109" si="26">IFERROR(R74-K74,"")</f>
        <v/>
      </c>
    </row>
    <row r="75" spans="2:21" ht="17.399999999999999" customHeight="1" x14ac:dyDescent="0.35">
      <c r="B75" s="405">
        <f>'COGS-COSS'!C75</f>
        <v>0</v>
      </c>
      <c r="C75" s="406"/>
      <c r="D75" s="725">
        <f>'COGS-COSS'!E75</f>
        <v>0</v>
      </c>
      <c r="E75" s="726"/>
      <c r="F75" s="727"/>
      <c r="G75" s="22" t="str">
        <f>'COGS-COSS'!K75</f>
        <v/>
      </c>
      <c r="H75" s="38"/>
      <c r="I75" s="308"/>
      <c r="J75" s="60" t="str">
        <f t="shared" ref="J75:J109" si="27">IFERROR(I75-G75,"")</f>
        <v/>
      </c>
      <c r="K75" s="61" t="str">
        <f t="shared" si="19"/>
        <v/>
      </c>
      <c r="L75" s="325"/>
      <c r="M75" s="60" t="str">
        <f t="shared" si="20"/>
        <v/>
      </c>
      <c r="N75" s="60" t="str">
        <f t="shared" si="21"/>
        <v/>
      </c>
      <c r="O75" s="60" t="str">
        <f t="shared" si="22"/>
        <v/>
      </c>
      <c r="P75" s="537">
        <f t="shared" si="23"/>
        <v>0</v>
      </c>
      <c r="Q75" s="60" t="str">
        <f t="shared" si="24"/>
        <v/>
      </c>
      <c r="R75" s="61" t="str">
        <f t="shared" ref="R75:R109" si="28">IFERROR(Q75/P75,"")</f>
        <v/>
      </c>
      <c r="S75" s="38"/>
      <c r="T75" s="22">
        <f t="shared" si="25"/>
        <v>0</v>
      </c>
      <c r="U75" s="314" t="str">
        <f t="shared" si="26"/>
        <v/>
      </c>
    </row>
    <row r="76" spans="2:21" ht="17.399999999999999" customHeight="1" x14ac:dyDescent="0.35">
      <c r="B76" s="405">
        <f>'COGS-COSS'!C76</f>
        <v>0</v>
      </c>
      <c r="C76" s="406"/>
      <c r="D76" s="725">
        <f>'COGS-COSS'!E76</f>
        <v>0</v>
      </c>
      <c r="E76" s="726"/>
      <c r="F76" s="727"/>
      <c r="G76" s="22" t="str">
        <f>'COGS-COSS'!K76</f>
        <v/>
      </c>
      <c r="H76" s="38"/>
      <c r="I76" s="308"/>
      <c r="J76" s="60" t="str">
        <f t="shared" si="27"/>
        <v/>
      </c>
      <c r="K76" s="61" t="str">
        <f t="shared" si="19"/>
        <v/>
      </c>
      <c r="L76" s="325"/>
      <c r="M76" s="60" t="str">
        <f t="shared" si="20"/>
        <v/>
      </c>
      <c r="N76" s="60" t="str">
        <f t="shared" si="21"/>
        <v/>
      </c>
      <c r="O76" s="60" t="str">
        <f t="shared" si="22"/>
        <v/>
      </c>
      <c r="P76" s="537">
        <f t="shared" si="23"/>
        <v>0</v>
      </c>
      <c r="Q76" s="60" t="str">
        <f t="shared" si="24"/>
        <v/>
      </c>
      <c r="R76" s="61" t="str">
        <f t="shared" si="28"/>
        <v/>
      </c>
      <c r="S76" s="38"/>
      <c r="T76" s="22">
        <f t="shared" si="25"/>
        <v>0</v>
      </c>
      <c r="U76" s="314" t="str">
        <f t="shared" si="26"/>
        <v/>
      </c>
    </row>
    <row r="77" spans="2:21" ht="17.399999999999999" customHeight="1" x14ac:dyDescent="0.35">
      <c r="B77" s="405">
        <f>'COGS-COSS'!C77</f>
        <v>0</v>
      </c>
      <c r="C77" s="406"/>
      <c r="D77" s="725">
        <f>'COGS-COSS'!E77</f>
        <v>0</v>
      </c>
      <c r="E77" s="726"/>
      <c r="F77" s="727"/>
      <c r="G77" s="22" t="str">
        <f>'COGS-COSS'!K77</f>
        <v/>
      </c>
      <c r="H77" s="38"/>
      <c r="I77" s="308"/>
      <c r="J77" s="60" t="str">
        <f t="shared" si="27"/>
        <v/>
      </c>
      <c r="K77" s="61" t="str">
        <f t="shared" si="19"/>
        <v/>
      </c>
      <c r="L77" s="325"/>
      <c r="M77" s="60" t="str">
        <f t="shared" si="20"/>
        <v/>
      </c>
      <c r="N77" s="60" t="str">
        <f t="shared" si="21"/>
        <v/>
      </c>
      <c r="O77" s="60" t="str">
        <f t="shared" si="22"/>
        <v/>
      </c>
      <c r="P77" s="537">
        <f t="shared" si="23"/>
        <v>0</v>
      </c>
      <c r="Q77" s="60" t="str">
        <f t="shared" si="24"/>
        <v/>
      </c>
      <c r="R77" s="61" t="str">
        <f t="shared" si="28"/>
        <v/>
      </c>
      <c r="S77" s="38"/>
      <c r="T77" s="22">
        <f t="shared" si="25"/>
        <v>0</v>
      </c>
      <c r="U77" s="314" t="str">
        <f t="shared" si="26"/>
        <v/>
      </c>
    </row>
    <row r="78" spans="2:21" ht="17.399999999999999" customHeight="1" x14ac:dyDescent="0.35">
      <c r="B78" s="405">
        <f>'COGS-COSS'!C78</f>
        <v>0</v>
      </c>
      <c r="C78" s="406"/>
      <c r="D78" s="725">
        <f>'COGS-COSS'!E78</f>
        <v>0</v>
      </c>
      <c r="E78" s="726"/>
      <c r="F78" s="727"/>
      <c r="G78" s="22" t="str">
        <f>'COGS-COSS'!K78</f>
        <v/>
      </c>
      <c r="H78" s="38"/>
      <c r="I78" s="308"/>
      <c r="J78" s="60" t="str">
        <f t="shared" si="27"/>
        <v/>
      </c>
      <c r="K78" s="61" t="str">
        <f t="shared" si="19"/>
        <v/>
      </c>
      <c r="L78" s="325"/>
      <c r="M78" s="60" t="str">
        <f t="shared" si="20"/>
        <v/>
      </c>
      <c r="N78" s="60" t="str">
        <f t="shared" si="21"/>
        <v/>
      </c>
      <c r="O78" s="60" t="str">
        <f t="shared" si="22"/>
        <v/>
      </c>
      <c r="P78" s="537">
        <f t="shared" si="23"/>
        <v>0</v>
      </c>
      <c r="Q78" s="60" t="str">
        <f t="shared" si="24"/>
        <v/>
      </c>
      <c r="R78" s="61" t="str">
        <f t="shared" si="28"/>
        <v/>
      </c>
      <c r="S78" s="38"/>
      <c r="T78" s="22">
        <f t="shared" si="25"/>
        <v>0</v>
      </c>
      <c r="U78" s="314" t="str">
        <f t="shared" si="26"/>
        <v/>
      </c>
    </row>
    <row r="79" spans="2:21" ht="17.399999999999999" customHeight="1" x14ac:dyDescent="0.35">
      <c r="B79" s="405">
        <f>'COGS-COSS'!C79</f>
        <v>0</v>
      </c>
      <c r="C79" s="406"/>
      <c r="D79" s="725">
        <f>'COGS-COSS'!E79</f>
        <v>0</v>
      </c>
      <c r="E79" s="726"/>
      <c r="F79" s="727"/>
      <c r="G79" s="22" t="str">
        <f>'COGS-COSS'!K79</f>
        <v/>
      </c>
      <c r="H79" s="38"/>
      <c r="I79" s="308"/>
      <c r="J79" s="60" t="str">
        <f t="shared" si="27"/>
        <v/>
      </c>
      <c r="K79" s="61" t="str">
        <f t="shared" si="19"/>
        <v/>
      </c>
      <c r="L79" s="325"/>
      <c r="M79" s="60" t="str">
        <f t="shared" si="20"/>
        <v/>
      </c>
      <c r="N79" s="60" t="str">
        <f t="shared" si="21"/>
        <v/>
      </c>
      <c r="O79" s="60" t="str">
        <f t="shared" si="22"/>
        <v/>
      </c>
      <c r="P79" s="537">
        <f t="shared" si="23"/>
        <v>0</v>
      </c>
      <c r="Q79" s="60" t="str">
        <f t="shared" si="24"/>
        <v/>
      </c>
      <c r="R79" s="61" t="str">
        <f t="shared" si="28"/>
        <v/>
      </c>
      <c r="S79" s="38"/>
      <c r="T79" s="22">
        <f t="shared" si="25"/>
        <v>0</v>
      </c>
      <c r="U79" s="314" t="str">
        <f t="shared" si="26"/>
        <v/>
      </c>
    </row>
    <row r="80" spans="2:21" ht="17.399999999999999" customHeight="1" x14ac:dyDescent="0.35">
      <c r="B80" s="405">
        <f>'COGS-COSS'!C80</f>
        <v>0</v>
      </c>
      <c r="C80" s="406"/>
      <c r="D80" s="725">
        <f>'COGS-COSS'!E80</f>
        <v>0</v>
      </c>
      <c r="E80" s="726"/>
      <c r="F80" s="727"/>
      <c r="G80" s="22" t="str">
        <f>'COGS-COSS'!K80</f>
        <v/>
      </c>
      <c r="H80" s="38"/>
      <c r="I80" s="308"/>
      <c r="J80" s="60" t="str">
        <f t="shared" si="27"/>
        <v/>
      </c>
      <c r="K80" s="61" t="str">
        <f t="shared" si="19"/>
        <v/>
      </c>
      <c r="L80" s="325"/>
      <c r="M80" s="60" t="str">
        <f t="shared" si="20"/>
        <v/>
      </c>
      <c r="N80" s="60" t="str">
        <f t="shared" si="21"/>
        <v/>
      </c>
      <c r="O80" s="60" t="str">
        <f t="shared" si="22"/>
        <v/>
      </c>
      <c r="P80" s="537">
        <f t="shared" si="23"/>
        <v>0</v>
      </c>
      <c r="Q80" s="60" t="str">
        <f t="shared" si="24"/>
        <v/>
      </c>
      <c r="R80" s="61" t="str">
        <f t="shared" si="28"/>
        <v/>
      </c>
      <c r="S80" s="38"/>
      <c r="T80" s="22">
        <f t="shared" si="25"/>
        <v>0</v>
      </c>
      <c r="U80" s="314" t="str">
        <f t="shared" si="26"/>
        <v/>
      </c>
    </row>
    <row r="81" spans="2:21" ht="17.399999999999999" customHeight="1" x14ac:dyDescent="0.35">
      <c r="B81" s="405">
        <f>'COGS-COSS'!C81</f>
        <v>0</v>
      </c>
      <c r="C81" s="406"/>
      <c r="D81" s="725">
        <f>'COGS-COSS'!E81</f>
        <v>0</v>
      </c>
      <c r="E81" s="726"/>
      <c r="F81" s="727"/>
      <c r="G81" s="22" t="str">
        <f>'COGS-COSS'!K81</f>
        <v/>
      </c>
      <c r="H81" s="38"/>
      <c r="I81" s="308"/>
      <c r="J81" s="60" t="str">
        <f t="shared" si="27"/>
        <v/>
      </c>
      <c r="K81" s="61" t="str">
        <f t="shared" si="19"/>
        <v/>
      </c>
      <c r="L81" s="325"/>
      <c r="M81" s="60" t="str">
        <f t="shared" si="20"/>
        <v/>
      </c>
      <c r="N81" s="60" t="str">
        <f t="shared" si="21"/>
        <v/>
      </c>
      <c r="O81" s="60" t="str">
        <f t="shared" si="22"/>
        <v/>
      </c>
      <c r="P81" s="537">
        <f t="shared" si="23"/>
        <v>0</v>
      </c>
      <c r="Q81" s="60" t="str">
        <f t="shared" si="24"/>
        <v/>
      </c>
      <c r="R81" s="61" t="str">
        <f t="shared" si="28"/>
        <v/>
      </c>
      <c r="S81" s="38"/>
      <c r="T81" s="22">
        <f t="shared" si="25"/>
        <v>0</v>
      </c>
      <c r="U81" s="314" t="str">
        <f t="shared" si="26"/>
        <v/>
      </c>
    </row>
    <row r="82" spans="2:21" ht="17.399999999999999" customHeight="1" x14ac:dyDescent="0.35">
      <c r="B82" s="405">
        <f>'COGS-COSS'!C82</f>
        <v>0</v>
      </c>
      <c r="C82" s="406"/>
      <c r="D82" s="725">
        <f>'COGS-COSS'!E82</f>
        <v>0</v>
      </c>
      <c r="E82" s="726"/>
      <c r="F82" s="727"/>
      <c r="G82" s="22" t="str">
        <f>'COGS-COSS'!K82</f>
        <v/>
      </c>
      <c r="H82" s="38"/>
      <c r="I82" s="308"/>
      <c r="J82" s="60" t="str">
        <f t="shared" si="27"/>
        <v/>
      </c>
      <c r="K82" s="61" t="str">
        <f t="shared" si="19"/>
        <v/>
      </c>
      <c r="L82" s="325"/>
      <c r="M82" s="60" t="str">
        <f t="shared" si="20"/>
        <v/>
      </c>
      <c r="N82" s="60" t="str">
        <f t="shared" si="21"/>
        <v/>
      </c>
      <c r="O82" s="60" t="str">
        <f t="shared" si="22"/>
        <v/>
      </c>
      <c r="P82" s="537">
        <f t="shared" si="23"/>
        <v>0</v>
      </c>
      <c r="Q82" s="60" t="str">
        <f t="shared" si="24"/>
        <v/>
      </c>
      <c r="R82" s="61" t="str">
        <f t="shared" si="28"/>
        <v/>
      </c>
      <c r="S82" s="38"/>
      <c r="T82" s="22">
        <f t="shared" si="25"/>
        <v>0</v>
      </c>
      <c r="U82" s="314" t="str">
        <f t="shared" si="26"/>
        <v/>
      </c>
    </row>
    <row r="83" spans="2:21" ht="17.399999999999999" customHeight="1" x14ac:dyDescent="0.35">
      <c r="B83" s="405">
        <f>'COGS-COSS'!C83</f>
        <v>0</v>
      </c>
      <c r="C83" s="406"/>
      <c r="D83" s="725">
        <f>'COGS-COSS'!E83</f>
        <v>0</v>
      </c>
      <c r="E83" s="726"/>
      <c r="F83" s="727"/>
      <c r="G83" s="22" t="str">
        <f>'COGS-COSS'!K83</f>
        <v/>
      </c>
      <c r="H83" s="38"/>
      <c r="I83" s="308"/>
      <c r="J83" s="60" t="str">
        <f t="shared" si="27"/>
        <v/>
      </c>
      <c r="K83" s="61" t="str">
        <f t="shared" si="19"/>
        <v/>
      </c>
      <c r="L83" s="325"/>
      <c r="M83" s="60" t="str">
        <f t="shared" si="20"/>
        <v/>
      </c>
      <c r="N83" s="60" t="str">
        <f t="shared" si="21"/>
        <v/>
      </c>
      <c r="O83" s="60" t="str">
        <f t="shared" si="22"/>
        <v/>
      </c>
      <c r="P83" s="537">
        <f t="shared" si="23"/>
        <v>0</v>
      </c>
      <c r="Q83" s="60" t="str">
        <f t="shared" si="24"/>
        <v/>
      </c>
      <c r="R83" s="61" t="str">
        <f t="shared" si="28"/>
        <v/>
      </c>
      <c r="S83" s="38"/>
      <c r="T83" s="22">
        <f t="shared" si="25"/>
        <v>0</v>
      </c>
      <c r="U83" s="314" t="str">
        <f t="shared" si="26"/>
        <v/>
      </c>
    </row>
    <row r="84" spans="2:21" ht="17.399999999999999" customHeight="1" x14ac:dyDescent="0.35">
      <c r="B84" s="405">
        <f>'COGS-COSS'!C84</f>
        <v>0</v>
      </c>
      <c r="C84" s="406"/>
      <c r="D84" s="725">
        <f>'COGS-COSS'!E84</f>
        <v>0</v>
      </c>
      <c r="E84" s="726"/>
      <c r="F84" s="727"/>
      <c r="G84" s="22" t="str">
        <f>'COGS-COSS'!K84</f>
        <v/>
      </c>
      <c r="H84" s="38"/>
      <c r="I84" s="308"/>
      <c r="J84" s="60" t="str">
        <f t="shared" si="27"/>
        <v/>
      </c>
      <c r="K84" s="61" t="str">
        <f t="shared" si="19"/>
        <v/>
      </c>
      <c r="L84" s="325"/>
      <c r="M84" s="60" t="str">
        <f t="shared" si="20"/>
        <v/>
      </c>
      <c r="N84" s="60" t="str">
        <f t="shared" si="21"/>
        <v/>
      </c>
      <c r="O84" s="60" t="str">
        <f t="shared" si="22"/>
        <v/>
      </c>
      <c r="P84" s="537">
        <f t="shared" si="23"/>
        <v>0</v>
      </c>
      <c r="Q84" s="60" t="str">
        <f t="shared" si="24"/>
        <v/>
      </c>
      <c r="R84" s="61" t="str">
        <f t="shared" si="28"/>
        <v/>
      </c>
      <c r="S84" s="38"/>
      <c r="T84" s="22">
        <f t="shared" si="25"/>
        <v>0</v>
      </c>
      <c r="U84" s="314" t="str">
        <f t="shared" si="26"/>
        <v/>
      </c>
    </row>
    <row r="85" spans="2:21" ht="17.399999999999999" customHeight="1" x14ac:dyDescent="0.35">
      <c r="B85" s="405">
        <f>'COGS-COSS'!C85</f>
        <v>0</v>
      </c>
      <c r="C85" s="406"/>
      <c r="D85" s="725">
        <f>'COGS-COSS'!E85</f>
        <v>0</v>
      </c>
      <c r="E85" s="726"/>
      <c r="F85" s="727"/>
      <c r="G85" s="22" t="str">
        <f>'COGS-COSS'!K85</f>
        <v/>
      </c>
      <c r="H85" s="38"/>
      <c r="I85" s="308"/>
      <c r="J85" s="60" t="str">
        <f t="shared" si="27"/>
        <v/>
      </c>
      <c r="K85" s="61" t="str">
        <f t="shared" si="19"/>
        <v/>
      </c>
      <c r="L85" s="325"/>
      <c r="M85" s="60" t="str">
        <f t="shared" si="20"/>
        <v/>
      </c>
      <c r="N85" s="60" t="str">
        <f t="shared" si="21"/>
        <v/>
      </c>
      <c r="O85" s="60" t="str">
        <f t="shared" si="22"/>
        <v/>
      </c>
      <c r="P85" s="537">
        <f t="shared" si="23"/>
        <v>0</v>
      </c>
      <c r="Q85" s="60" t="str">
        <f t="shared" si="24"/>
        <v/>
      </c>
      <c r="R85" s="61" t="str">
        <f t="shared" si="28"/>
        <v/>
      </c>
      <c r="S85" s="38"/>
      <c r="T85" s="22">
        <f t="shared" si="25"/>
        <v>0</v>
      </c>
      <c r="U85" s="314" t="str">
        <f t="shared" si="26"/>
        <v/>
      </c>
    </row>
    <row r="86" spans="2:21" ht="17.399999999999999" customHeight="1" x14ac:dyDescent="0.35">
      <c r="B86" s="405">
        <f>'COGS-COSS'!C86</f>
        <v>0</v>
      </c>
      <c r="C86" s="406"/>
      <c r="D86" s="725">
        <f>'COGS-COSS'!E86</f>
        <v>0</v>
      </c>
      <c r="E86" s="726"/>
      <c r="F86" s="727"/>
      <c r="G86" s="22" t="str">
        <f>'COGS-COSS'!K86</f>
        <v/>
      </c>
      <c r="H86" s="38"/>
      <c r="I86" s="308"/>
      <c r="J86" s="60" t="str">
        <f t="shared" si="27"/>
        <v/>
      </c>
      <c r="K86" s="61" t="str">
        <f t="shared" si="19"/>
        <v/>
      </c>
      <c r="L86" s="325"/>
      <c r="M86" s="60" t="str">
        <f t="shared" si="20"/>
        <v/>
      </c>
      <c r="N86" s="60" t="str">
        <f t="shared" si="21"/>
        <v/>
      </c>
      <c r="O86" s="60" t="str">
        <f t="shared" si="22"/>
        <v/>
      </c>
      <c r="P86" s="537">
        <f t="shared" si="23"/>
        <v>0</v>
      </c>
      <c r="Q86" s="60" t="str">
        <f t="shared" si="24"/>
        <v/>
      </c>
      <c r="R86" s="61" t="str">
        <f t="shared" si="28"/>
        <v/>
      </c>
      <c r="S86" s="38"/>
      <c r="T86" s="22">
        <f t="shared" si="25"/>
        <v>0</v>
      </c>
      <c r="U86" s="314" t="str">
        <f t="shared" si="26"/>
        <v/>
      </c>
    </row>
    <row r="87" spans="2:21" ht="17.399999999999999" customHeight="1" x14ac:dyDescent="0.35">
      <c r="B87" s="405">
        <f>'COGS-COSS'!C87</f>
        <v>0</v>
      </c>
      <c r="C87" s="406"/>
      <c r="D87" s="725">
        <f>'COGS-COSS'!E87</f>
        <v>0</v>
      </c>
      <c r="E87" s="726"/>
      <c r="F87" s="727"/>
      <c r="G87" s="22" t="str">
        <f>'COGS-COSS'!K87</f>
        <v/>
      </c>
      <c r="H87" s="38"/>
      <c r="I87" s="308"/>
      <c r="J87" s="60" t="str">
        <f t="shared" si="27"/>
        <v/>
      </c>
      <c r="K87" s="61" t="str">
        <f t="shared" si="19"/>
        <v/>
      </c>
      <c r="L87" s="325"/>
      <c r="M87" s="60" t="str">
        <f t="shared" si="20"/>
        <v/>
      </c>
      <c r="N87" s="60" t="str">
        <f t="shared" si="21"/>
        <v/>
      </c>
      <c r="O87" s="60" t="str">
        <f t="shared" si="22"/>
        <v/>
      </c>
      <c r="P87" s="537">
        <f t="shared" si="23"/>
        <v>0</v>
      </c>
      <c r="Q87" s="60" t="str">
        <f t="shared" si="24"/>
        <v/>
      </c>
      <c r="R87" s="61" t="str">
        <f t="shared" si="28"/>
        <v/>
      </c>
      <c r="S87" s="38"/>
      <c r="T87" s="22">
        <f t="shared" si="25"/>
        <v>0</v>
      </c>
      <c r="U87" s="314" t="str">
        <f t="shared" si="26"/>
        <v/>
      </c>
    </row>
    <row r="88" spans="2:21" ht="17.399999999999999" customHeight="1" x14ac:dyDescent="0.35">
      <c r="B88" s="405">
        <f>'COGS-COSS'!C88</f>
        <v>0</v>
      </c>
      <c r="C88" s="406"/>
      <c r="D88" s="725">
        <f>'COGS-COSS'!E88</f>
        <v>0</v>
      </c>
      <c r="E88" s="726"/>
      <c r="F88" s="727"/>
      <c r="G88" s="22" t="str">
        <f>'COGS-COSS'!K88</f>
        <v/>
      </c>
      <c r="H88" s="38"/>
      <c r="I88" s="308"/>
      <c r="J88" s="60" t="str">
        <f t="shared" si="27"/>
        <v/>
      </c>
      <c r="K88" s="61" t="str">
        <f t="shared" si="19"/>
        <v/>
      </c>
      <c r="L88" s="325"/>
      <c r="M88" s="60" t="str">
        <f t="shared" si="20"/>
        <v/>
      </c>
      <c r="N88" s="60" t="str">
        <f t="shared" si="21"/>
        <v/>
      </c>
      <c r="O88" s="60" t="str">
        <f t="shared" si="22"/>
        <v/>
      </c>
      <c r="P88" s="537">
        <f t="shared" si="23"/>
        <v>0</v>
      </c>
      <c r="Q88" s="60" t="str">
        <f t="shared" si="24"/>
        <v/>
      </c>
      <c r="R88" s="61" t="str">
        <f t="shared" si="28"/>
        <v/>
      </c>
      <c r="S88" s="38"/>
      <c r="T88" s="22">
        <f t="shared" si="25"/>
        <v>0</v>
      </c>
      <c r="U88" s="314" t="str">
        <f t="shared" si="26"/>
        <v/>
      </c>
    </row>
    <row r="89" spans="2:21" ht="17.399999999999999" customHeight="1" x14ac:dyDescent="0.35">
      <c r="B89" s="405">
        <f>'COGS-COSS'!C89</f>
        <v>0</v>
      </c>
      <c r="C89" s="406"/>
      <c r="D89" s="725">
        <f>'COGS-COSS'!E89</f>
        <v>0</v>
      </c>
      <c r="E89" s="726"/>
      <c r="F89" s="727"/>
      <c r="G89" s="22" t="str">
        <f>'COGS-COSS'!K89</f>
        <v/>
      </c>
      <c r="H89" s="38"/>
      <c r="I89" s="308"/>
      <c r="J89" s="60" t="str">
        <f t="shared" si="27"/>
        <v/>
      </c>
      <c r="K89" s="61" t="str">
        <f t="shared" si="19"/>
        <v/>
      </c>
      <c r="L89" s="325"/>
      <c r="M89" s="60" t="str">
        <f t="shared" si="20"/>
        <v/>
      </c>
      <c r="N89" s="60" t="str">
        <f t="shared" si="21"/>
        <v/>
      </c>
      <c r="O89" s="60" t="str">
        <f t="shared" si="22"/>
        <v/>
      </c>
      <c r="P89" s="537">
        <f t="shared" si="23"/>
        <v>0</v>
      </c>
      <c r="Q89" s="60" t="str">
        <f t="shared" si="24"/>
        <v/>
      </c>
      <c r="R89" s="61" t="str">
        <f t="shared" si="28"/>
        <v/>
      </c>
      <c r="S89" s="38"/>
      <c r="T89" s="22">
        <f t="shared" si="25"/>
        <v>0</v>
      </c>
      <c r="U89" s="314" t="str">
        <f t="shared" si="26"/>
        <v/>
      </c>
    </row>
    <row r="90" spans="2:21" ht="17.399999999999999" customHeight="1" x14ac:dyDescent="0.35">
      <c r="B90" s="405">
        <f>'COGS-COSS'!C90</f>
        <v>0</v>
      </c>
      <c r="C90" s="406"/>
      <c r="D90" s="725">
        <f>'COGS-COSS'!E90</f>
        <v>0</v>
      </c>
      <c r="E90" s="726"/>
      <c r="F90" s="727"/>
      <c r="G90" s="22" t="str">
        <f>'COGS-COSS'!K90</f>
        <v/>
      </c>
      <c r="H90" s="38"/>
      <c r="I90" s="308"/>
      <c r="J90" s="60" t="str">
        <f t="shared" si="27"/>
        <v/>
      </c>
      <c r="K90" s="61" t="str">
        <f t="shared" si="19"/>
        <v/>
      </c>
      <c r="L90" s="325"/>
      <c r="M90" s="60" t="str">
        <f t="shared" si="20"/>
        <v/>
      </c>
      <c r="N90" s="60" t="str">
        <f t="shared" si="21"/>
        <v/>
      </c>
      <c r="O90" s="60" t="str">
        <f t="shared" si="22"/>
        <v/>
      </c>
      <c r="P90" s="537">
        <f t="shared" si="23"/>
        <v>0</v>
      </c>
      <c r="Q90" s="60" t="str">
        <f t="shared" si="24"/>
        <v/>
      </c>
      <c r="R90" s="61" t="str">
        <f t="shared" si="28"/>
        <v/>
      </c>
      <c r="S90" s="38"/>
      <c r="T90" s="22">
        <f t="shared" si="25"/>
        <v>0</v>
      </c>
      <c r="U90" s="314" t="str">
        <f t="shared" si="26"/>
        <v/>
      </c>
    </row>
    <row r="91" spans="2:21" ht="17.399999999999999" customHeight="1" x14ac:dyDescent="0.35">
      <c r="B91" s="405">
        <f>'COGS-COSS'!C91</f>
        <v>0</v>
      </c>
      <c r="C91" s="406"/>
      <c r="D91" s="725">
        <f>'COGS-COSS'!E91</f>
        <v>0</v>
      </c>
      <c r="E91" s="726"/>
      <c r="F91" s="727"/>
      <c r="G91" s="22" t="str">
        <f>'COGS-COSS'!K91</f>
        <v/>
      </c>
      <c r="H91" s="38"/>
      <c r="I91" s="308"/>
      <c r="J91" s="60" t="str">
        <f t="shared" si="27"/>
        <v/>
      </c>
      <c r="K91" s="61" t="str">
        <f t="shared" si="19"/>
        <v/>
      </c>
      <c r="L91" s="325"/>
      <c r="M91" s="60" t="str">
        <f t="shared" si="20"/>
        <v/>
      </c>
      <c r="N91" s="60" t="str">
        <f t="shared" si="21"/>
        <v/>
      </c>
      <c r="O91" s="60" t="str">
        <f t="shared" si="22"/>
        <v/>
      </c>
      <c r="P91" s="537">
        <f t="shared" si="23"/>
        <v>0</v>
      </c>
      <c r="Q91" s="60" t="str">
        <f t="shared" si="24"/>
        <v/>
      </c>
      <c r="R91" s="61" t="str">
        <f t="shared" si="28"/>
        <v/>
      </c>
      <c r="S91" s="38"/>
      <c r="T91" s="22">
        <f t="shared" si="25"/>
        <v>0</v>
      </c>
      <c r="U91" s="314" t="str">
        <f t="shared" si="26"/>
        <v/>
      </c>
    </row>
    <row r="92" spans="2:21" ht="17.399999999999999" customHeight="1" x14ac:dyDescent="0.35">
      <c r="B92" s="405">
        <f>'COGS-COSS'!C92</f>
        <v>0</v>
      </c>
      <c r="C92" s="406"/>
      <c r="D92" s="725">
        <f>'COGS-COSS'!E92</f>
        <v>0</v>
      </c>
      <c r="E92" s="726"/>
      <c r="F92" s="727"/>
      <c r="G92" s="22" t="str">
        <f>'COGS-COSS'!K92</f>
        <v/>
      </c>
      <c r="H92" s="38"/>
      <c r="I92" s="308"/>
      <c r="J92" s="60" t="str">
        <f t="shared" si="27"/>
        <v/>
      </c>
      <c r="K92" s="61" t="str">
        <f t="shared" si="19"/>
        <v/>
      </c>
      <c r="L92" s="325"/>
      <c r="M92" s="60" t="str">
        <f t="shared" si="20"/>
        <v/>
      </c>
      <c r="N92" s="60" t="str">
        <f t="shared" si="21"/>
        <v/>
      </c>
      <c r="O92" s="60" t="str">
        <f t="shared" si="22"/>
        <v/>
      </c>
      <c r="P92" s="537">
        <f t="shared" si="23"/>
        <v>0</v>
      </c>
      <c r="Q92" s="60" t="str">
        <f t="shared" si="24"/>
        <v/>
      </c>
      <c r="R92" s="61" t="str">
        <f t="shared" si="28"/>
        <v/>
      </c>
      <c r="S92" s="38"/>
      <c r="T92" s="22">
        <f t="shared" si="25"/>
        <v>0</v>
      </c>
      <c r="U92" s="314" t="str">
        <f t="shared" si="26"/>
        <v/>
      </c>
    </row>
    <row r="93" spans="2:21" ht="17.399999999999999" customHeight="1" x14ac:dyDescent="0.35">
      <c r="B93" s="405">
        <f>'COGS-COSS'!C93</f>
        <v>0</v>
      </c>
      <c r="C93" s="406"/>
      <c r="D93" s="725">
        <f>'COGS-COSS'!E93</f>
        <v>0</v>
      </c>
      <c r="E93" s="726"/>
      <c r="F93" s="727"/>
      <c r="G93" s="22" t="str">
        <f>'COGS-COSS'!K93</f>
        <v/>
      </c>
      <c r="H93" s="38"/>
      <c r="I93" s="308"/>
      <c r="J93" s="60" t="str">
        <f t="shared" si="27"/>
        <v/>
      </c>
      <c r="K93" s="61" t="str">
        <f t="shared" si="19"/>
        <v/>
      </c>
      <c r="L93" s="325"/>
      <c r="M93" s="60" t="str">
        <f t="shared" si="20"/>
        <v/>
      </c>
      <c r="N93" s="60" t="str">
        <f t="shared" si="21"/>
        <v/>
      </c>
      <c r="O93" s="60" t="str">
        <f t="shared" si="22"/>
        <v/>
      </c>
      <c r="P93" s="537">
        <f t="shared" si="23"/>
        <v>0</v>
      </c>
      <c r="Q93" s="60" t="str">
        <f t="shared" si="24"/>
        <v/>
      </c>
      <c r="R93" s="61" t="str">
        <f t="shared" si="28"/>
        <v/>
      </c>
      <c r="S93" s="38"/>
      <c r="T93" s="22">
        <f t="shared" si="25"/>
        <v>0</v>
      </c>
      <c r="U93" s="314" t="str">
        <f t="shared" si="26"/>
        <v/>
      </c>
    </row>
    <row r="94" spans="2:21" ht="17.399999999999999" customHeight="1" x14ac:dyDescent="0.35">
      <c r="B94" s="405">
        <f>'COGS-COSS'!C94</f>
        <v>0</v>
      </c>
      <c r="C94" s="406"/>
      <c r="D94" s="725">
        <f>'COGS-COSS'!E94</f>
        <v>0</v>
      </c>
      <c r="E94" s="726"/>
      <c r="F94" s="727"/>
      <c r="G94" s="22" t="str">
        <f>'COGS-COSS'!K94</f>
        <v/>
      </c>
      <c r="H94" s="38"/>
      <c r="I94" s="308"/>
      <c r="J94" s="60" t="str">
        <f t="shared" si="27"/>
        <v/>
      </c>
      <c r="K94" s="61" t="str">
        <f t="shared" si="19"/>
        <v/>
      </c>
      <c r="L94" s="325"/>
      <c r="M94" s="60" t="str">
        <f t="shared" si="20"/>
        <v/>
      </c>
      <c r="N94" s="60" t="str">
        <f t="shared" si="21"/>
        <v/>
      </c>
      <c r="O94" s="60" t="str">
        <f t="shared" si="22"/>
        <v/>
      </c>
      <c r="P94" s="537">
        <f t="shared" si="23"/>
        <v>0</v>
      </c>
      <c r="Q94" s="60" t="str">
        <f t="shared" si="24"/>
        <v/>
      </c>
      <c r="R94" s="61" t="str">
        <f t="shared" si="28"/>
        <v/>
      </c>
      <c r="S94" s="38"/>
      <c r="T94" s="22">
        <f t="shared" si="25"/>
        <v>0</v>
      </c>
      <c r="U94" s="314" t="str">
        <f t="shared" si="26"/>
        <v/>
      </c>
    </row>
    <row r="95" spans="2:21" ht="17.399999999999999" customHeight="1" x14ac:dyDescent="0.35">
      <c r="B95" s="405">
        <f>'COGS-COSS'!C95</f>
        <v>0</v>
      </c>
      <c r="C95" s="406"/>
      <c r="D95" s="725">
        <f>'COGS-COSS'!E95</f>
        <v>0</v>
      </c>
      <c r="E95" s="726"/>
      <c r="F95" s="727"/>
      <c r="G95" s="22" t="str">
        <f>'COGS-COSS'!K95</f>
        <v/>
      </c>
      <c r="H95" s="38"/>
      <c r="I95" s="308"/>
      <c r="J95" s="60" t="str">
        <f t="shared" si="27"/>
        <v/>
      </c>
      <c r="K95" s="61" t="str">
        <f t="shared" si="19"/>
        <v/>
      </c>
      <c r="L95" s="325"/>
      <c r="M95" s="60" t="str">
        <f t="shared" si="20"/>
        <v/>
      </c>
      <c r="N95" s="60" t="str">
        <f t="shared" si="21"/>
        <v/>
      </c>
      <c r="O95" s="60" t="str">
        <f t="shared" si="22"/>
        <v/>
      </c>
      <c r="P95" s="537">
        <f t="shared" si="23"/>
        <v>0</v>
      </c>
      <c r="Q95" s="60" t="str">
        <f t="shared" si="24"/>
        <v/>
      </c>
      <c r="R95" s="61" t="str">
        <f t="shared" si="28"/>
        <v/>
      </c>
      <c r="S95" s="38"/>
      <c r="T95" s="22">
        <f t="shared" si="25"/>
        <v>0</v>
      </c>
      <c r="U95" s="314" t="str">
        <f t="shared" si="26"/>
        <v/>
      </c>
    </row>
    <row r="96" spans="2:21" ht="17.399999999999999" customHeight="1" x14ac:dyDescent="0.35">
      <c r="B96" s="405">
        <f>'COGS-COSS'!C96</f>
        <v>0</v>
      </c>
      <c r="C96" s="406"/>
      <c r="D96" s="725">
        <f>'COGS-COSS'!E96</f>
        <v>0</v>
      </c>
      <c r="E96" s="726"/>
      <c r="F96" s="727"/>
      <c r="G96" s="22" t="str">
        <f>'COGS-COSS'!K96</f>
        <v/>
      </c>
      <c r="H96" s="38"/>
      <c r="I96" s="308"/>
      <c r="J96" s="60" t="str">
        <f t="shared" si="27"/>
        <v/>
      </c>
      <c r="K96" s="61" t="str">
        <f t="shared" si="19"/>
        <v/>
      </c>
      <c r="L96" s="325"/>
      <c r="M96" s="60" t="str">
        <f t="shared" si="20"/>
        <v/>
      </c>
      <c r="N96" s="60" t="str">
        <f t="shared" si="21"/>
        <v/>
      </c>
      <c r="O96" s="60" t="str">
        <f t="shared" si="22"/>
        <v/>
      </c>
      <c r="P96" s="537">
        <f t="shared" si="23"/>
        <v>0</v>
      </c>
      <c r="Q96" s="60" t="str">
        <f t="shared" si="24"/>
        <v/>
      </c>
      <c r="R96" s="61" t="str">
        <f t="shared" si="28"/>
        <v/>
      </c>
      <c r="S96" s="38"/>
      <c r="T96" s="22">
        <f t="shared" si="25"/>
        <v>0</v>
      </c>
      <c r="U96" s="314" t="str">
        <f t="shared" si="26"/>
        <v/>
      </c>
    </row>
    <row r="97" spans="2:21" ht="17.399999999999999" customHeight="1" x14ac:dyDescent="0.35">
      <c r="B97" s="405">
        <f>'COGS-COSS'!C97</f>
        <v>0</v>
      </c>
      <c r="C97" s="406"/>
      <c r="D97" s="725">
        <f>'COGS-COSS'!E97</f>
        <v>0</v>
      </c>
      <c r="E97" s="726"/>
      <c r="F97" s="727"/>
      <c r="G97" s="22" t="str">
        <f>'COGS-COSS'!K97</f>
        <v/>
      </c>
      <c r="H97" s="38"/>
      <c r="I97" s="308"/>
      <c r="J97" s="60" t="str">
        <f t="shared" si="27"/>
        <v/>
      </c>
      <c r="K97" s="61" t="str">
        <f t="shared" si="19"/>
        <v/>
      </c>
      <c r="L97" s="325"/>
      <c r="M97" s="60" t="str">
        <f t="shared" si="20"/>
        <v/>
      </c>
      <c r="N97" s="60" t="str">
        <f t="shared" si="21"/>
        <v/>
      </c>
      <c r="O97" s="60" t="str">
        <f t="shared" si="22"/>
        <v/>
      </c>
      <c r="P97" s="537">
        <f t="shared" si="23"/>
        <v>0</v>
      </c>
      <c r="Q97" s="60" t="str">
        <f t="shared" si="24"/>
        <v/>
      </c>
      <c r="R97" s="61" t="str">
        <f t="shared" si="28"/>
        <v/>
      </c>
      <c r="S97" s="38"/>
      <c r="T97" s="22">
        <f t="shared" si="25"/>
        <v>0</v>
      </c>
      <c r="U97" s="314" t="str">
        <f t="shared" si="26"/>
        <v/>
      </c>
    </row>
    <row r="98" spans="2:21" ht="17.399999999999999" customHeight="1" x14ac:dyDescent="0.35">
      <c r="B98" s="405">
        <f>'COGS-COSS'!C98</f>
        <v>0</v>
      </c>
      <c r="C98" s="406"/>
      <c r="D98" s="725">
        <f>'COGS-COSS'!E98</f>
        <v>0</v>
      </c>
      <c r="E98" s="726"/>
      <c r="F98" s="727"/>
      <c r="G98" s="22" t="str">
        <f>'COGS-COSS'!K98</f>
        <v/>
      </c>
      <c r="H98" s="38"/>
      <c r="I98" s="308"/>
      <c r="J98" s="60" t="str">
        <f t="shared" si="27"/>
        <v/>
      </c>
      <c r="K98" s="61" t="str">
        <f t="shared" si="19"/>
        <v/>
      </c>
      <c r="L98" s="325"/>
      <c r="M98" s="60" t="str">
        <f t="shared" si="20"/>
        <v/>
      </c>
      <c r="N98" s="60" t="str">
        <f t="shared" si="21"/>
        <v/>
      </c>
      <c r="O98" s="60" t="str">
        <f t="shared" si="22"/>
        <v/>
      </c>
      <c r="P98" s="537">
        <f t="shared" si="23"/>
        <v>0</v>
      </c>
      <c r="Q98" s="60" t="str">
        <f t="shared" si="24"/>
        <v/>
      </c>
      <c r="R98" s="61" t="str">
        <f t="shared" si="28"/>
        <v/>
      </c>
      <c r="S98" s="38"/>
      <c r="T98" s="22">
        <f t="shared" si="25"/>
        <v>0</v>
      </c>
      <c r="U98" s="314" t="str">
        <f t="shared" si="26"/>
        <v/>
      </c>
    </row>
    <row r="99" spans="2:21" ht="17.399999999999999" customHeight="1" x14ac:dyDescent="0.35">
      <c r="B99" s="405">
        <f>'COGS-COSS'!C99</f>
        <v>0</v>
      </c>
      <c r="C99" s="406"/>
      <c r="D99" s="725">
        <f>'COGS-COSS'!E99</f>
        <v>0</v>
      </c>
      <c r="E99" s="726"/>
      <c r="F99" s="727"/>
      <c r="G99" s="22" t="str">
        <f>'COGS-COSS'!K99</f>
        <v/>
      </c>
      <c r="H99" s="38"/>
      <c r="I99" s="308"/>
      <c r="J99" s="60" t="str">
        <f t="shared" si="27"/>
        <v/>
      </c>
      <c r="K99" s="61" t="str">
        <f t="shared" si="19"/>
        <v/>
      </c>
      <c r="L99" s="325"/>
      <c r="M99" s="60" t="str">
        <f t="shared" si="20"/>
        <v/>
      </c>
      <c r="N99" s="60" t="str">
        <f t="shared" si="21"/>
        <v/>
      </c>
      <c r="O99" s="60" t="str">
        <f t="shared" si="22"/>
        <v/>
      </c>
      <c r="P99" s="537">
        <f t="shared" si="23"/>
        <v>0</v>
      </c>
      <c r="Q99" s="60" t="str">
        <f t="shared" si="24"/>
        <v/>
      </c>
      <c r="R99" s="61" t="str">
        <f t="shared" si="28"/>
        <v/>
      </c>
      <c r="S99" s="38"/>
      <c r="T99" s="22">
        <f t="shared" si="25"/>
        <v>0</v>
      </c>
      <c r="U99" s="314" t="str">
        <f t="shared" si="26"/>
        <v/>
      </c>
    </row>
    <row r="100" spans="2:21" ht="17.399999999999999" customHeight="1" x14ac:dyDescent="0.35">
      <c r="B100" s="405">
        <f>'COGS-COSS'!C100</f>
        <v>0</v>
      </c>
      <c r="C100" s="406"/>
      <c r="D100" s="725">
        <f>'COGS-COSS'!E100</f>
        <v>0</v>
      </c>
      <c r="E100" s="726"/>
      <c r="F100" s="727"/>
      <c r="G100" s="22" t="str">
        <f>'COGS-COSS'!K100</f>
        <v/>
      </c>
      <c r="H100" s="38"/>
      <c r="I100" s="308"/>
      <c r="J100" s="60" t="str">
        <f t="shared" si="27"/>
        <v/>
      </c>
      <c r="K100" s="61" t="str">
        <f t="shared" si="19"/>
        <v/>
      </c>
      <c r="L100" s="325"/>
      <c r="M100" s="60" t="str">
        <f t="shared" si="20"/>
        <v/>
      </c>
      <c r="N100" s="60" t="str">
        <f t="shared" si="21"/>
        <v/>
      </c>
      <c r="O100" s="60" t="str">
        <f t="shared" si="22"/>
        <v/>
      </c>
      <c r="P100" s="537">
        <f t="shared" si="23"/>
        <v>0</v>
      </c>
      <c r="Q100" s="60" t="str">
        <f t="shared" si="24"/>
        <v/>
      </c>
      <c r="R100" s="61" t="str">
        <f t="shared" si="28"/>
        <v/>
      </c>
      <c r="S100" s="38"/>
      <c r="T100" s="22">
        <f t="shared" si="25"/>
        <v>0</v>
      </c>
      <c r="U100" s="314" t="str">
        <f t="shared" si="26"/>
        <v/>
      </c>
    </row>
    <row r="101" spans="2:21" ht="17.399999999999999" customHeight="1" x14ac:dyDescent="0.35">
      <c r="B101" s="405">
        <f>'COGS-COSS'!C101</f>
        <v>0</v>
      </c>
      <c r="C101" s="406"/>
      <c r="D101" s="725">
        <f>'COGS-COSS'!E101</f>
        <v>0</v>
      </c>
      <c r="E101" s="726"/>
      <c r="F101" s="727"/>
      <c r="G101" s="22" t="str">
        <f>'COGS-COSS'!K101</f>
        <v/>
      </c>
      <c r="H101" s="38"/>
      <c r="I101" s="308"/>
      <c r="J101" s="60" t="str">
        <f t="shared" si="27"/>
        <v/>
      </c>
      <c r="K101" s="61" t="str">
        <f t="shared" si="19"/>
        <v/>
      </c>
      <c r="L101" s="325"/>
      <c r="M101" s="60" t="str">
        <f t="shared" si="20"/>
        <v/>
      </c>
      <c r="N101" s="60" t="str">
        <f t="shared" si="21"/>
        <v/>
      </c>
      <c r="O101" s="60" t="str">
        <f t="shared" si="22"/>
        <v/>
      </c>
      <c r="P101" s="537">
        <f t="shared" si="23"/>
        <v>0</v>
      </c>
      <c r="Q101" s="60" t="str">
        <f t="shared" si="24"/>
        <v/>
      </c>
      <c r="R101" s="61" t="str">
        <f t="shared" si="28"/>
        <v/>
      </c>
      <c r="S101" s="38"/>
      <c r="T101" s="22">
        <f t="shared" si="25"/>
        <v>0</v>
      </c>
      <c r="U101" s="314" t="str">
        <f t="shared" si="26"/>
        <v/>
      </c>
    </row>
    <row r="102" spans="2:21" ht="17.399999999999999" customHeight="1" x14ac:dyDescent="0.35">
      <c r="B102" s="405">
        <f>'COGS-COSS'!C102</f>
        <v>0</v>
      </c>
      <c r="C102" s="406"/>
      <c r="D102" s="725">
        <f>'COGS-COSS'!E102</f>
        <v>0</v>
      </c>
      <c r="E102" s="726"/>
      <c r="F102" s="727"/>
      <c r="G102" s="22" t="str">
        <f>'COGS-COSS'!K102</f>
        <v/>
      </c>
      <c r="H102" s="38"/>
      <c r="I102" s="308"/>
      <c r="J102" s="60" t="str">
        <f t="shared" si="27"/>
        <v/>
      </c>
      <c r="K102" s="61" t="str">
        <f t="shared" si="19"/>
        <v/>
      </c>
      <c r="L102" s="325"/>
      <c r="M102" s="60" t="str">
        <f t="shared" si="20"/>
        <v/>
      </c>
      <c r="N102" s="60" t="str">
        <f t="shared" si="21"/>
        <v/>
      </c>
      <c r="O102" s="60" t="str">
        <f t="shared" si="22"/>
        <v/>
      </c>
      <c r="P102" s="537">
        <f t="shared" si="23"/>
        <v>0</v>
      </c>
      <c r="Q102" s="60" t="str">
        <f t="shared" si="24"/>
        <v/>
      </c>
      <c r="R102" s="61" t="str">
        <f t="shared" si="28"/>
        <v/>
      </c>
      <c r="S102" s="38"/>
      <c r="T102" s="22">
        <f t="shared" si="25"/>
        <v>0</v>
      </c>
      <c r="U102" s="314" t="str">
        <f t="shared" si="26"/>
        <v/>
      </c>
    </row>
    <row r="103" spans="2:21" ht="17.399999999999999" customHeight="1" x14ac:dyDescent="0.35">
      <c r="B103" s="405">
        <f>'COGS-COSS'!C103</f>
        <v>0</v>
      </c>
      <c r="C103" s="406"/>
      <c r="D103" s="725">
        <f>'COGS-COSS'!E103</f>
        <v>0</v>
      </c>
      <c r="E103" s="726"/>
      <c r="F103" s="727"/>
      <c r="G103" s="22" t="str">
        <f>'COGS-COSS'!K103</f>
        <v/>
      </c>
      <c r="H103" s="38"/>
      <c r="I103" s="308"/>
      <c r="J103" s="60" t="str">
        <f t="shared" si="27"/>
        <v/>
      </c>
      <c r="K103" s="61" t="str">
        <f t="shared" si="19"/>
        <v/>
      </c>
      <c r="L103" s="325"/>
      <c r="M103" s="60" t="str">
        <f t="shared" si="20"/>
        <v/>
      </c>
      <c r="N103" s="60" t="str">
        <f t="shared" si="21"/>
        <v/>
      </c>
      <c r="O103" s="60" t="str">
        <f t="shared" si="22"/>
        <v/>
      </c>
      <c r="P103" s="537">
        <f t="shared" si="23"/>
        <v>0</v>
      </c>
      <c r="Q103" s="60" t="str">
        <f t="shared" si="24"/>
        <v/>
      </c>
      <c r="R103" s="61" t="str">
        <f t="shared" si="28"/>
        <v/>
      </c>
      <c r="S103" s="38"/>
      <c r="T103" s="22">
        <f t="shared" si="25"/>
        <v>0</v>
      </c>
      <c r="U103" s="314" t="str">
        <f t="shared" si="26"/>
        <v/>
      </c>
    </row>
    <row r="104" spans="2:21" ht="17.399999999999999" customHeight="1" x14ac:dyDescent="0.35">
      <c r="B104" s="405">
        <f>'COGS-COSS'!C104</f>
        <v>0</v>
      </c>
      <c r="C104" s="406"/>
      <c r="D104" s="725">
        <f>'COGS-COSS'!E104</f>
        <v>0</v>
      </c>
      <c r="E104" s="726"/>
      <c r="F104" s="727"/>
      <c r="G104" s="22" t="str">
        <f>'COGS-COSS'!K104</f>
        <v/>
      </c>
      <c r="H104" s="38"/>
      <c r="I104" s="308"/>
      <c r="J104" s="60" t="str">
        <f t="shared" si="27"/>
        <v/>
      </c>
      <c r="K104" s="61" t="str">
        <f t="shared" si="19"/>
        <v/>
      </c>
      <c r="L104" s="325"/>
      <c r="M104" s="60" t="str">
        <f t="shared" si="20"/>
        <v/>
      </c>
      <c r="N104" s="60" t="str">
        <f t="shared" si="21"/>
        <v/>
      </c>
      <c r="O104" s="60" t="str">
        <f t="shared" si="22"/>
        <v/>
      </c>
      <c r="P104" s="537">
        <f t="shared" si="23"/>
        <v>0</v>
      </c>
      <c r="Q104" s="60" t="str">
        <f t="shared" si="24"/>
        <v/>
      </c>
      <c r="R104" s="61" t="str">
        <f t="shared" si="28"/>
        <v/>
      </c>
      <c r="S104" s="38"/>
      <c r="T104" s="22">
        <f t="shared" si="25"/>
        <v>0</v>
      </c>
      <c r="U104" s="314" t="str">
        <f t="shared" si="26"/>
        <v/>
      </c>
    </row>
    <row r="105" spans="2:21" ht="17.399999999999999" customHeight="1" x14ac:dyDescent="0.35">
      <c r="B105" s="405">
        <f>'COGS-COSS'!C105</f>
        <v>0</v>
      </c>
      <c r="C105" s="406"/>
      <c r="D105" s="725">
        <f>'COGS-COSS'!E105</f>
        <v>0</v>
      </c>
      <c r="E105" s="726"/>
      <c r="F105" s="727"/>
      <c r="G105" s="22" t="str">
        <f>'COGS-COSS'!K105</f>
        <v/>
      </c>
      <c r="H105" s="38"/>
      <c r="I105" s="308"/>
      <c r="J105" s="60" t="str">
        <f t="shared" si="27"/>
        <v/>
      </c>
      <c r="K105" s="61" t="str">
        <f t="shared" ref="K105:K109" si="29">IFERROR(J105/I105,"")</f>
        <v/>
      </c>
      <c r="L105" s="325"/>
      <c r="M105" s="60" t="str">
        <f t="shared" si="20"/>
        <v/>
      </c>
      <c r="N105" s="60" t="str">
        <f t="shared" si="21"/>
        <v/>
      </c>
      <c r="O105" s="60" t="str">
        <f t="shared" si="22"/>
        <v/>
      </c>
      <c r="P105" s="537">
        <f t="shared" si="23"/>
        <v>0</v>
      </c>
      <c r="Q105" s="60" t="str">
        <f t="shared" si="24"/>
        <v/>
      </c>
      <c r="R105" s="61" t="str">
        <f t="shared" si="28"/>
        <v/>
      </c>
      <c r="S105" s="38"/>
      <c r="T105" s="22">
        <f t="shared" si="25"/>
        <v>0</v>
      </c>
      <c r="U105" s="314" t="str">
        <f t="shared" si="26"/>
        <v/>
      </c>
    </row>
    <row r="106" spans="2:21" ht="17.399999999999999" customHeight="1" x14ac:dyDescent="0.35">
      <c r="B106" s="405">
        <f>'COGS-COSS'!C106</f>
        <v>0</v>
      </c>
      <c r="C106" s="406"/>
      <c r="D106" s="725">
        <f>'COGS-COSS'!E106</f>
        <v>0</v>
      </c>
      <c r="E106" s="726"/>
      <c r="F106" s="727"/>
      <c r="G106" s="22" t="str">
        <f>'COGS-COSS'!K106</f>
        <v/>
      </c>
      <c r="H106" s="38"/>
      <c r="I106" s="308"/>
      <c r="J106" s="60" t="str">
        <f t="shared" si="27"/>
        <v/>
      </c>
      <c r="K106" s="61" t="str">
        <f t="shared" si="29"/>
        <v/>
      </c>
      <c r="L106" s="325"/>
      <c r="M106" s="60" t="str">
        <f t="shared" si="20"/>
        <v/>
      </c>
      <c r="N106" s="60" t="str">
        <f t="shared" si="21"/>
        <v/>
      </c>
      <c r="O106" s="60" t="str">
        <f t="shared" si="22"/>
        <v/>
      </c>
      <c r="P106" s="537">
        <f t="shared" ref="P106:P109" si="30">SUM(M106:O106)</f>
        <v>0</v>
      </c>
      <c r="Q106" s="60" t="str">
        <f t="shared" ref="Q106:Q109" si="31">IFERROR(P106-G106,"")</f>
        <v/>
      </c>
      <c r="R106" s="61" t="str">
        <f t="shared" si="28"/>
        <v/>
      </c>
      <c r="S106" s="38"/>
      <c r="T106" s="22">
        <f t="shared" si="25"/>
        <v>0</v>
      </c>
      <c r="U106" s="314" t="str">
        <f t="shared" si="26"/>
        <v/>
      </c>
    </row>
    <row r="107" spans="2:21" ht="17.399999999999999" customHeight="1" x14ac:dyDescent="0.35">
      <c r="B107" s="405">
        <f>'COGS-COSS'!C107</f>
        <v>0</v>
      </c>
      <c r="C107" s="406"/>
      <c r="D107" s="725">
        <f>'COGS-COSS'!E107</f>
        <v>0</v>
      </c>
      <c r="E107" s="726"/>
      <c r="F107" s="727"/>
      <c r="G107" s="22" t="str">
        <f>'COGS-COSS'!K107</f>
        <v/>
      </c>
      <c r="H107" s="38"/>
      <c r="I107" s="308"/>
      <c r="J107" s="60" t="str">
        <f t="shared" si="27"/>
        <v/>
      </c>
      <c r="K107" s="61" t="str">
        <f t="shared" si="29"/>
        <v/>
      </c>
      <c r="L107" s="325"/>
      <c r="M107" s="60" t="str">
        <f t="shared" si="20"/>
        <v/>
      </c>
      <c r="N107" s="60" t="str">
        <f t="shared" si="21"/>
        <v/>
      </c>
      <c r="O107" s="60" t="str">
        <f t="shared" si="22"/>
        <v/>
      </c>
      <c r="P107" s="537">
        <f t="shared" si="30"/>
        <v>0</v>
      </c>
      <c r="Q107" s="60" t="str">
        <f t="shared" si="31"/>
        <v/>
      </c>
      <c r="R107" s="61" t="str">
        <f t="shared" si="28"/>
        <v/>
      </c>
      <c r="S107" s="38"/>
      <c r="T107" s="22">
        <f t="shared" si="25"/>
        <v>0</v>
      </c>
      <c r="U107" s="314" t="str">
        <f t="shared" si="26"/>
        <v/>
      </c>
    </row>
    <row r="108" spans="2:21" ht="17.399999999999999" customHeight="1" x14ac:dyDescent="0.35">
      <c r="B108" s="405">
        <f>'COGS-COSS'!C108</f>
        <v>0</v>
      </c>
      <c r="C108" s="406"/>
      <c r="D108" s="725">
        <f>'COGS-COSS'!E108</f>
        <v>0</v>
      </c>
      <c r="E108" s="726"/>
      <c r="F108" s="727"/>
      <c r="G108" s="22" t="str">
        <f>'COGS-COSS'!K108</f>
        <v/>
      </c>
      <c r="H108" s="38"/>
      <c r="I108" s="308"/>
      <c r="J108" s="60" t="str">
        <f t="shared" si="27"/>
        <v/>
      </c>
      <c r="K108" s="61" t="str">
        <f t="shared" si="29"/>
        <v/>
      </c>
      <c r="L108" s="325"/>
      <c r="M108" s="60" t="str">
        <f t="shared" si="20"/>
        <v/>
      </c>
      <c r="N108" s="60" t="str">
        <f t="shared" si="21"/>
        <v/>
      </c>
      <c r="O108" s="60" t="str">
        <f t="shared" si="22"/>
        <v/>
      </c>
      <c r="P108" s="537">
        <f t="shared" si="30"/>
        <v>0</v>
      </c>
      <c r="Q108" s="60" t="str">
        <f t="shared" si="31"/>
        <v/>
      </c>
      <c r="R108" s="61" t="str">
        <f t="shared" si="28"/>
        <v/>
      </c>
      <c r="S108" s="38"/>
      <c r="T108" s="22">
        <f t="shared" si="25"/>
        <v>0</v>
      </c>
      <c r="U108" s="314" t="str">
        <f t="shared" si="26"/>
        <v/>
      </c>
    </row>
    <row r="109" spans="2:21" ht="17.399999999999999" customHeight="1" x14ac:dyDescent="0.35">
      <c r="B109" s="405">
        <f>'COGS-COSS'!C109</f>
        <v>0</v>
      </c>
      <c r="C109" s="406"/>
      <c r="D109" s="725">
        <f>'COGS-COSS'!E109</f>
        <v>0</v>
      </c>
      <c r="E109" s="726"/>
      <c r="F109" s="727"/>
      <c r="G109" s="22" t="str">
        <f>'COGS-COSS'!K109</f>
        <v/>
      </c>
      <c r="H109" s="38"/>
      <c r="I109" s="308"/>
      <c r="J109" s="60" t="str">
        <f t="shared" si="27"/>
        <v/>
      </c>
      <c r="K109" s="61" t="str">
        <f t="shared" si="29"/>
        <v/>
      </c>
      <c r="L109" s="325"/>
      <c r="M109" s="60" t="str">
        <f t="shared" si="20"/>
        <v/>
      </c>
      <c r="N109" s="60" t="str">
        <f t="shared" si="21"/>
        <v/>
      </c>
      <c r="O109" s="60" t="str">
        <f t="shared" si="22"/>
        <v/>
      </c>
      <c r="P109" s="537">
        <f t="shared" si="30"/>
        <v>0</v>
      </c>
      <c r="Q109" s="60" t="str">
        <f t="shared" si="31"/>
        <v/>
      </c>
      <c r="R109" s="61" t="str">
        <f t="shared" si="28"/>
        <v/>
      </c>
      <c r="S109" s="38"/>
      <c r="T109" s="22">
        <f t="shared" si="25"/>
        <v>0</v>
      </c>
      <c r="U109" s="314" t="str">
        <f t="shared" si="26"/>
        <v/>
      </c>
    </row>
    <row r="110" spans="2:21" x14ac:dyDescent="0.35">
      <c r="P110" s="538"/>
    </row>
  </sheetData>
  <sheetProtection algorithmName="SHA-512" hashValue="AqXm5NczyPUT5YpzbIk3yfXvoox3qHd2DXW1ie5LE0z+8sUvK9cV0hKkXPu8y2od9zM2YZwpYzQed/C4EAS8pg==" saltValue="rNK0qRJY6Sa+mF/WcrInpA==" spinCount="100000" sheet="1" objects="1" scenarios="1"/>
  <mergeCells count="111">
    <mergeCell ref="I7:K7"/>
    <mergeCell ref="D7:F9"/>
    <mergeCell ref="P8:P9"/>
    <mergeCell ref="B7:C9"/>
    <mergeCell ref="B2:U2"/>
    <mergeCell ref="B1:U1"/>
    <mergeCell ref="D22:F22"/>
    <mergeCell ref="D23:F23"/>
    <mergeCell ref="T7:U7"/>
    <mergeCell ref="M7:R7"/>
    <mergeCell ref="E3:G3"/>
    <mergeCell ref="E4:G4"/>
    <mergeCell ref="K3:M3"/>
    <mergeCell ref="D24:F24"/>
    <mergeCell ref="D25:F25"/>
    <mergeCell ref="D10:F10"/>
    <mergeCell ref="D11:F11"/>
    <mergeCell ref="D12:F12"/>
    <mergeCell ref="D13:F13"/>
    <mergeCell ref="D14:F14"/>
    <mergeCell ref="D15:F15"/>
    <mergeCell ref="D16:F16"/>
    <mergeCell ref="D17:F17"/>
    <mergeCell ref="D18:F18"/>
    <mergeCell ref="D19:F19"/>
    <mergeCell ref="D20:F20"/>
    <mergeCell ref="D21:F21"/>
    <mergeCell ref="D62:F62"/>
    <mergeCell ref="D63:F63"/>
    <mergeCell ref="D64:F64"/>
    <mergeCell ref="D65:F65"/>
    <mergeCell ref="D66:F66"/>
    <mergeCell ref="D67:F67"/>
    <mergeCell ref="D68:F68"/>
    <mergeCell ref="D69:F69"/>
    <mergeCell ref="D70:F70"/>
    <mergeCell ref="D71:F71"/>
    <mergeCell ref="D72:F72"/>
    <mergeCell ref="D73:F73"/>
    <mergeCell ref="D74:F74"/>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107:F107"/>
    <mergeCell ref="D108:F108"/>
    <mergeCell ref="D109:F109"/>
    <mergeCell ref="D50:F50"/>
    <mergeCell ref="D51:F51"/>
    <mergeCell ref="D52:F52"/>
    <mergeCell ref="D53:F53"/>
    <mergeCell ref="D54:F54"/>
    <mergeCell ref="D55:F55"/>
    <mergeCell ref="D56:F56"/>
    <mergeCell ref="D57:F57"/>
    <mergeCell ref="D58:F58"/>
    <mergeCell ref="D59:F59"/>
    <mergeCell ref="D60:F60"/>
    <mergeCell ref="D61:F61"/>
    <mergeCell ref="D98:F98"/>
    <mergeCell ref="D99:F99"/>
    <mergeCell ref="D100:F100"/>
    <mergeCell ref="D101:F101"/>
    <mergeCell ref="D102:F102"/>
    <mergeCell ref="D103:F103"/>
    <mergeCell ref="D104:F104"/>
    <mergeCell ref="D105:F105"/>
    <mergeCell ref="D106:F106"/>
    <mergeCell ref="D47:F47"/>
    <mergeCell ref="D48:F48"/>
    <mergeCell ref="D49:F49"/>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BBF64-2574-4BB2-9C2F-D7FE67BD2C62}">
  <sheetPr>
    <tabColor rgb="FF00B0F0"/>
    <pageSetUpPr fitToPage="1"/>
  </sheetPr>
  <dimension ref="B1:L111"/>
  <sheetViews>
    <sheetView showGridLines="0" showRowColHeaders="0" showZeros="0" workbookViewId="0">
      <pane ySplit="7" topLeftCell="A8" activePane="bottomLeft" state="frozen"/>
      <selection activeCell="I22" sqref="I22"/>
      <selection pane="bottomLeft" activeCell="I22" sqref="I22"/>
    </sheetView>
  </sheetViews>
  <sheetFormatPr defaultColWidth="9.08984375" defaultRowHeight="18" customHeight="1" x14ac:dyDescent="0.35"/>
  <cols>
    <col min="1" max="1" width="2.1796875" customWidth="1"/>
    <col min="2" max="2" width="41.90625" customWidth="1"/>
    <col min="3" max="3" width="11.81640625" customWidth="1"/>
    <col min="4" max="4" width="0.453125" customWidth="1"/>
    <col min="5" max="5" width="11.81640625" style="21" customWidth="1"/>
    <col min="6" max="6" width="11.81640625" style="45" customWidth="1"/>
    <col min="7" max="7" width="0.453125" customWidth="1"/>
    <col min="8" max="9" width="11.81640625" customWidth="1"/>
    <col min="10" max="10" width="0.453125" customWidth="1"/>
    <col min="11" max="12" width="11.81640625" customWidth="1"/>
  </cols>
  <sheetData>
    <row r="1" spans="2:12" s="1" customFormat="1" ht="30" customHeight="1" x14ac:dyDescent="0.35">
      <c r="B1" s="706">
        <f>'Start Here'!M10</f>
        <v>0</v>
      </c>
      <c r="C1" s="706"/>
      <c r="D1" s="706"/>
      <c r="E1" s="706"/>
      <c r="F1" s="706"/>
      <c r="G1" s="706"/>
      <c r="H1" s="706"/>
      <c r="I1" s="706"/>
      <c r="J1" s="706"/>
      <c r="K1" s="706"/>
      <c r="L1" s="706"/>
    </row>
    <row r="2" spans="2:12" s="290" customFormat="1" ht="24" customHeight="1" x14ac:dyDescent="0.35">
      <c r="B2" s="748" t="s">
        <v>38</v>
      </c>
      <c r="C2" s="748"/>
      <c r="D2" s="748"/>
      <c r="E2" s="748"/>
      <c r="F2" s="748"/>
      <c r="G2" s="748"/>
      <c r="H2" s="748"/>
      <c r="I2" s="748"/>
      <c r="J2" s="748"/>
      <c r="K2" s="748"/>
      <c r="L2" s="748"/>
    </row>
    <row r="3" spans="2:12" s="421" customFormat="1" ht="24" customHeight="1" x14ac:dyDescent="0.35">
      <c r="B3" s="426" t="s">
        <v>87</v>
      </c>
      <c r="C3" s="753" t="str">
        <f>'Start Here'!M11</f>
        <v>Select Review Purpose</v>
      </c>
      <c r="D3" s="753"/>
      <c r="E3" s="753"/>
      <c r="F3" s="753"/>
    </row>
    <row r="4" spans="2:12" s="421" customFormat="1" ht="24" customHeight="1" x14ac:dyDescent="0.35">
      <c r="B4" s="484" t="s">
        <v>88</v>
      </c>
      <c r="C4" s="754" t="str">
        <f>'Start Here'!M12</f>
        <v>Select Reporting Period</v>
      </c>
      <c r="D4" s="754"/>
      <c r="E4" s="754"/>
      <c r="F4" s="754"/>
      <c r="G4" s="423"/>
      <c r="H4" s="423"/>
      <c r="I4" s="423"/>
      <c r="J4" s="423"/>
      <c r="K4" s="423"/>
      <c r="L4" s="423"/>
    </row>
    <row r="5" spans="2:12" s="3" customFormat="1" ht="21.65" customHeight="1" x14ac:dyDescent="0.35">
      <c r="B5" s="747" t="s">
        <v>46</v>
      </c>
      <c r="C5" s="749" t="s">
        <v>53</v>
      </c>
      <c r="D5" s="317"/>
      <c r="E5" s="751" t="s">
        <v>66</v>
      </c>
      <c r="F5" s="752"/>
      <c r="H5" s="745" t="s">
        <v>73</v>
      </c>
      <c r="I5" s="746"/>
      <c r="K5" s="743" t="s">
        <v>36</v>
      </c>
      <c r="L5" s="744"/>
    </row>
    <row r="6" spans="2:12" ht="46.75" customHeight="1" x14ac:dyDescent="0.35">
      <c r="B6" s="747"/>
      <c r="C6" s="750"/>
      <c r="D6" s="47"/>
      <c r="E6" s="407" t="s">
        <v>394</v>
      </c>
      <c r="F6" s="46" t="s">
        <v>30</v>
      </c>
      <c r="H6" s="407" t="s">
        <v>394</v>
      </c>
      <c r="I6" s="46" t="s">
        <v>30</v>
      </c>
      <c r="J6" s="47"/>
      <c r="K6" s="407" t="s">
        <v>395</v>
      </c>
      <c r="L6" s="46" t="s">
        <v>366</v>
      </c>
    </row>
    <row r="7" spans="2:12" s="3" customFormat="1" ht="18" customHeight="1" x14ac:dyDescent="0.35">
      <c r="B7" s="747"/>
      <c r="C7" s="48">
        <f>SUM(C8:C107)</f>
        <v>0</v>
      </c>
      <c r="D7" s="318"/>
      <c r="E7" s="53" t="str">
        <f>IFERROR((F7/C7),"")</f>
        <v/>
      </c>
      <c r="F7" s="49">
        <f>SUM(F8:F107)</f>
        <v>0</v>
      </c>
      <c r="H7" s="53" t="str">
        <f>IFERROR(I7/C7,"")</f>
        <v/>
      </c>
      <c r="I7" s="49">
        <f>SUM(I8:I107)</f>
        <v>0</v>
      </c>
      <c r="J7" s="47"/>
      <c r="K7" s="53" t="str">
        <f>IFERROR(L7/C7,"")</f>
        <v/>
      </c>
      <c r="L7" s="49">
        <f>SUM(L8:L88)</f>
        <v>0</v>
      </c>
    </row>
    <row r="8" spans="2:12" ht="18" customHeight="1" x14ac:dyDescent="0.35">
      <c r="B8" s="50">
        <f>'COGS-COSS'!E10</f>
        <v>0</v>
      </c>
      <c r="C8" s="26" t="str">
        <f>IFERROR('COGS-COSS'!N10/'COGS-COSS'!K10,"")</f>
        <v/>
      </c>
      <c r="D8" s="319"/>
      <c r="E8" s="51">
        <f>Pricing!I10</f>
        <v>0</v>
      </c>
      <c r="F8" s="25" t="str">
        <f>IFERROR(E8*C8,"")</f>
        <v/>
      </c>
      <c r="H8" s="22">
        <f>IFERROR(Pricing!P10,"")</f>
        <v>0</v>
      </c>
      <c r="I8" s="25" t="str">
        <f>IFERROR(H8*C8,"")</f>
        <v/>
      </c>
      <c r="J8" s="52"/>
      <c r="K8" s="22">
        <f>IFERROR(H8-E8,"")</f>
        <v>0</v>
      </c>
      <c r="L8" s="25" t="str">
        <f>IFERROR(I8-F8,"")</f>
        <v/>
      </c>
    </row>
    <row r="9" spans="2:12" ht="18" customHeight="1" x14ac:dyDescent="0.35">
      <c r="B9" s="50">
        <f>'COGS-COSS'!E11</f>
        <v>0</v>
      </c>
      <c r="C9" s="26" t="str">
        <f>IFERROR('COGS-COSS'!N11/'COGS-COSS'!K11,"")</f>
        <v/>
      </c>
      <c r="D9" s="319"/>
      <c r="E9" s="51">
        <f>Pricing!I11</f>
        <v>0</v>
      </c>
      <c r="F9" s="25" t="str">
        <f t="shared" ref="F9:F72" si="0">IFERROR(E9*C9,"")</f>
        <v/>
      </c>
      <c r="H9" s="22">
        <f>IFERROR(Pricing!P11,"")</f>
        <v>0</v>
      </c>
      <c r="I9" s="25" t="str">
        <f t="shared" ref="I9:I72" si="1">IFERROR(H9*C9,"")</f>
        <v/>
      </c>
      <c r="J9" s="52"/>
      <c r="K9" s="22">
        <f t="shared" ref="K9:K72" si="2">IFERROR(H9-E9,"")</f>
        <v>0</v>
      </c>
      <c r="L9" s="25" t="str">
        <f t="shared" ref="L9:L72" si="3">IFERROR(I9-F9,"")</f>
        <v/>
      </c>
    </row>
    <row r="10" spans="2:12" ht="18" customHeight="1" x14ac:dyDescent="0.35">
      <c r="B10" s="50">
        <f>'COGS-COSS'!E12</f>
        <v>0</v>
      </c>
      <c r="C10" s="26" t="str">
        <f>IFERROR('COGS-COSS'!N12/'COGS-COSS'!K12,"")</f>
        <v/>
      </c>
      <c r="D10" s="319"/>
      <c r="E10" s="51">
        <f>Pricing!I12</f>
        <v>0</v>
      </c>
      <c r="F10" s="25" t="str">
        <f t="shared" si="0"/>
        <v/>
      </c>
      <c r="H10" s="22">
        <f>IFERROR(Pricing!P12,"")</f>
        <v>0</v>
      </c>
      <c r="I10" s="25" t="str">
        <f t="shared" si="1"/>
        <v/>
      </c>
      <c r="J10" s="52"/>
      <c r="K10" s="22">
        <f t="shared" si="2"/>
        <v>0</v>
      </c>
      <c r="L10" s="25" t="str">
        <f t="shared" si="3"/>
        <v/>
      </c>
    </row>
    <row r="11" spans="2:12" ht="18" customHeight="1" x14ac:dyDescent="0.35">
      <c r="B11" s="50">
        <f>'COGS-COSS'!E13</f>
        <v>0</v>
      </c>
      <c r="C11" s="26" t="str">
        <f>IFERROR('COGS-COSS'!N13/'COGS-COSS'!K13,"")</f>
        <v/>
      </c>
      <c r="D11" s="319"/>
      <c r="E11" s="51">
        <f>Pricing!I13</f>
        <v>0</v>
      </c>
      <c r="F11" s="25" t="str">
        <f t="shared" si="0"/>
        <v/>
      </c>
      <c r="H11" s="22">
        <f>IFERROR(Pricing!P13,"")</f>
        <v>0</v>
      </c>
      <c r="I11" s="25" t="str">
        <f t="shared" si="1"/>
        <v/>
      </c>
      <c r="J11" s="52"/>
      <c r="K11" s="22">
        <f t="shared" si="2"/>
        <v>0</v>
      </c>
      <c r="L11" s="25" t="str">
        <f t="shared" si="3"/>
        <v/>
      </c>
    </row>
    <row r="12" spans="2:12" ht="18" customHeight="1" x14ac:dyDescent="0.35">
      <c r="B12" s="50">
        <f>'COGS-COSS'!E14</f>
        <v>0</v>
      </c>
      <c r="C12" s="26" t="str">
        <f>IFERROR('COGS-COSS'!N14/'COGS-COSS'!K14,"")</f>
        <v/>
      </c>
      <c r="D12" s="319"/>
      <c r="E12" s="51">
        <f>Pricing!I14</f>
        <v>0</v>
      </c>
      <c r="F12" s="25" t="str">
        <f t="shared" si="0"/>
        <v/>
      </c>
      <c r="H12" s="22">
        <f>IFERROR(Pricing!P14,"")</f>
        <v>0</v>
      </c>
      <c r="I12" s="25" t="str">
        <f t="shared" si="1"/>
        <v/>
      </c>
      <c r="J12" s="52"/>
      <c r="K12" s="22">
        <f t="shared" si="2"/>
        <v>0</v>
      </c>
      <c r="L12" s="25" t="str">
        <f t="shared" si="3"/>
        <v/>
      </c>
    </row>
    <row r="13" spans="2:12" ht="18" customHeight="1" x14ac:dyDescent="0.35">
      <c r="B13" s="50">
        <f>'COGS-COSS'!E15</f>
        <v>0</v>
      </c>
      <c r="C13" s="26" t="str">
        <f>IFERROR('COGS-COSS'!N15/'COGS-COSS'!K15,"")</f>
        <v/>
      </c>
      <c r="D13" s="319"/>
      <c r="E13" s="51">
        <f>Pricing!I15</f>
        <v>0</v>
      </c>
      <c r="F13" s="25" t="str">
        <f t="shared" si="0"/>
        <v/>
      </c>
      <c r="H13" s="22">
        <f>IFERROR(Pricing!P15,"")</f>
        <v>0</v>
      </c>
      <c r="I13" s="25" t="str">
        <f t="shared" si="1"/>
        <v/>
      </c>
      <c r="J13" s="52"/>
      <c r="K13" s="22">
        <f t="shared" si="2"/>
        <v>0</v>
      </c>
      <c r="L13" s="25" t="str">
        <f t="shared" si="3"/>
        <v/>
      </c>
    </row>
    <row r="14" spans="2:12" ht="18" customHeight="1" x14ac:dyDescent="0.35">
      <c r="B14" s="50">
        <f>'COGS-COSS'!E16</f>
        <v>0</v>
      </c>
      <c r="C14" s="26" t="str">
        <f>IFERROR('COGS-COSS'!N16/'COGS-COSS'!K16,"")</f>
        <v/>
      </c>
      <c r="D14" s="319"/>
      <c r="E14" s="51">
        <f>Pricing!I16</f>
        <v>0</v>
      </c>
      <c r="F14" s="25" t="str">
        <f t="shared" si="0"/>
        <v/>
      </c>
      <c r="H14" s="22">
        <f>IFERROR(Pricing!P16,"")</f>
        <v>0</v>
      </c>
      <c r="I14" s="25" t="str">
        <f t="shared" si="1"/>
        <v/>
      </c>
      <c r="J14" s="52"/>
      <c r="K14" s="22">
        <f t="shared" si="2"/>
        <v>0</v>
      </c>
      <c r="L14" s="25" t="str">
        <f t="shared" si="3"/>
        <v/>
      </c>
    </row>
    <row r="15" spans="2:12" ht="18" customHeight="1" x14ac:dyDescent="0.35">
      <c r="B15" s="50">
        <f>'COGS-COSS'!E17</f>
        <v>0</v>
      </c>
      <c r="C15" s="26" t="str">
        <f>IFERROR('COGS-COSS'!N17/'COGS-COSS'!K17,"")</f>
        <v/>
      </c>
      <c r="D15" s="319"/>
      <c r="E15" s="51">
        <f>Pricing!I17</f>
        <v>0</v>
      </c>
      <c r="F15" s="25" t="str">
        <f t="shared" si="0"/>
        <v/>
      </c>
      <c r="H15" s="22">
        <f>IFERROR(Pricing!P17,"")</f>
        <v>0</v>
      </c>
      <c r="I15" s="25" t="str">
        <f t="shared" si="1"/>
        <v/>
      </c>
      <c r="J15" s="52"/>
      <c r="K15" s="22">
        <f t="shared" si="2"/>
        <v>0</v>
      </c>
      <c r="L15" s="25" t="str">
        <f t="shared" si="3"/>
        <v/>
      </c>
    </row>
    <row r="16" spans="2:12" ht="18" customHeight="1" x14ac:dyDescent="0.35">
      <c r="B16" s="50">
        <f>'COGS-COSS'!E18</f>
        <v>0</v>
      </c>
      <c r="C16" s="26" t="str">
        <f>IFERROR('COGS-COSS'!N18/'COGS-COSS'!K18,"")</f>
        <v/>
      </c>
      <c r="D16" s="319"/>
      <c r="E16" s="51">
        <f>Pricing!I18</f>
        <v>0</v>
      </c>
      <c r="F16" s="25" t="str">
        <f t="shared" si="0"/>
        <v/>
      </c>
      <c r="H16" s="22">
        <f>IFERROR(Pricing!P18,"")</f>
        <v>0</v>
      </c>
      <c r="I16" s="25" t="str">
        <f t="shared" si="1"/>
        <v/>
      </c>
      <c r="J16" s="52"/>
      <c r="K16" s="22">
        <f t="shared" si="2"/>
        <v>0</v>
      </c>
      <c r="L16" s="25" t="str">
        <f t="shared" si="3"/>
        <v/>
      </c>
    </row>
    <row r="17" spans="2:12" ht="18" customHeight="1" x14ac:dyDescent="0.35">
      <c r="B17" s="50">
        <f>'COGS-COSS'!E19</f>
        <v>0</v>
      </c>
      <c r="C17" s="26" t="str">
        <f>IFERROR('COGS-COSS'!N19/'COGS-COSS'!K19,"")</f>
        <v/>
      </c>
      <c r="D17" s="319"/>
      <c r="E17" s="51">
        <f>Pricing!I19</f>
        <v>0</v>
      </c>
      <c r="F17" s="25" t="str">
        <f t="shared" si="0"/>
        <v/>
      </c>
      <c r="H17" s="22">
        <f>IFERROR(Pricing!P19,"")</f>
        <v>0</v>
      </c>
      <c r="I17" s="25" t="str">
        <f t="shared" si="1"/>
        <v/>
      </c>
      <c r="J17" s="52"/>
      <c r="K17" s="22">
        <f t="shared" si="2"/>
        <v>0</v>
      </c>
      <c r="L17" s="25" t="str">
        <f t="shared" si="3"/>
        <v/>
      </c>
    </row>
    <row r="18" spans="2:12" ht="18" customHeight="1" x14ac:dyDescent="0.35">
      <c r="B18" s="50" t="str">
        <f>'COGS-COSS'!E20</f>
        <v>`</v>
      </c>
      <c r="C18" s="26" t="str">
        <f>IFERROR('COGS-COSS'!N20/'COGS-COSS'!K20,"")</f>
        <v/>
      </c>
      <c r="D18" s="319"/>
      <c r="E18" s="51">
        <f>Pricing!I20</f>
        <v>0</v>
      </c>
      <c r="F18" s="25" t="str">
        <f t="shared" si="0"/>
        <v/>
      </c>
      <c r="H18" s="22">
        <f>IFERROR(Pricing!P20,"")</f>
        <v>0</v>
      </c>
      <c r="I18" s="25" t="str">
        <f t="shared" si="1"/>
        <v/>
      </c>
      <c r="J18" s="52"/>
      <c r="K18" s="22">
        <f t="shared" si="2"/>
        <v>0</v>
      </c>
      <c r="L18" s="25" t="str">
        <f t="shared" si="3"/>
        <v/>
      </c>
    </row>
    <row r="19" spans="2:12" ht="18" customHeight="1" x14ac:dyDescent="0.35">
      <c r="B19" s="50">
        <f>'COGS-COSS'!E21</f>
        <v>0</v>
      </c>
      <c r="C19" s="26" t="str">
        <f>IFERROR('COGS-COSS'!N21/'COGS-COSS'!K21,"")</f>
        <v/>
      </c>
      <c r="D19" s="319"/>
      <c r="E19" s="51">
        <f>Pricing!I21</f>
        <v>0</v>
      </c>
      <c r="F19" s="25" t="str">
        <f t="shared" si="0"/>
        <v/>
      </c>
      <c r="H19" s="22">
        <f>IFERROR(Pricing!P21,"")</f>
        <v>0</v>
      </c>
      <c r="I19" s="25" t="str">
        <f t="shared" si="1"/>
        <v/>
      </c>
      <c r="J19" s="52"/>
      <c r="K19" s="22">
        <f t="shared" si="2"/>
        <v>0</v>
      </c>
      <c r="L19" s="25" t="str">
        <f t="shared" si="3"/>
        <v/>
      </c>
    </row>
    <row r="20" spans="2:12" ht="18" customHeight="1" x14ac:dyDescent="0.35">
      <c r="B20" s="50">
        <f>'COGS-COSS'!E22</f>
        <v>0</v>
      </c>
      <c r="C20" s="26" t="str">
        <f>IFERROR('COGS-COSS'!N22/'COGS-COSS'!K22,"")</f>
        <v/>
      </c>
      <c r="D20" s="319"/>
      <c r="E20" s="51">
        <f>Pricing!I22</f>
        <v>0</v>
      </c>
      <c r="F20" s="25" t="str">
        <f t="shared" si="0"/>
        <v/>
      </c>
      <c r="H20" s="22">
        <f>IFERROR(Pricing!P22,"")</f>
        <v>0</v>
      </c>
      <c r="I20" s="25" t="str">
        <f t="shared" si="1"/>
        <v/>
      </c>
      <c r="J20" s="52"/>
      <c r="K20" s="22">
        <f t="shared" si="2"/>
        <v>0</v>
      </c>
      <c r="L20" s="25" t="str">
        <f t="shared" si="3"/>
        <v/>
      </c>
    </row>
    <row r="21" spans="2:12" ht="18" customHeight="1" x14ac:dyDescent="0.35">
      <c r="B21" s="50">
        <f>'COGS-COSS'!E23</f>
        <v>0</v>
      </c>
      <c r="C21" s="26" t="str">
        <f>IFERROR('COGS-COSS'!N23/'COGS-COSS'!K23,"")</f>
        <v/>
      </c>
      <c r="D21" s="319"/>
      <c r="E21" s="51">
        <f>Pricing!I23</f>
        <v>0</v>
      </c>
      <c r="F21" s="25" t="str">
        <f t="shared" si="0"/>
        <v/>
      </c>
      <c r="H21" s="22">
        <f>IFERROR(Pricing!P23,"")</f>
        <v>0</v>
      </c>
      <c r="I21" s="25" t="str">
        <f t="shared" si="1"/>
        <v/>
      </c>
      <c r="J21" s="52"/>
      <c r="K21" s="22">
        <f t="shared" si="2"/>
        <v>0</v>
      </c>
      <c r="L21" s="25" t="str">
        <f t="shared" si="3"/>
        <v/>
      </c>
    </row>
    <row r="22" spans="2:12" ht="18" customHeight="1" x14ac:dyDescent="0.35">
      <c r="B22" s="50">
        <f>'COGS-COSS'!E24</f>
        <v>0</v>
      </c>
      <c r="C22" s="26" t="str">
        <f>IFERROR('COGS-COSS'!N24/'COGS-COSS'!K24,"")</f>
        <v/>
      </c>
      <c r="D22" s="319"/>
      <c r="E22" s="51">
        <f>Pricing!I24</f>
        <v>0</v>
      </c>
      <c r="F22" s="25" t="str">
        <f t="shared" si="0"/>
        <v/>
      </c>
      <c r="H22" s="22">
        <f>IFERROR(Pricing!P24,"")</f>
        <v>0</v>
      </c>
      <c r="I22" s="25" t="str">
        <f t="shared" si="1"/>
        <v/>
      </c>
      <c r="J22" s="52"/>
      <c r="K22" s="22">
        <f t="shared" si="2"/>
        <v>0</v>
      </c>
      <c r="L22" s="25" t="str">
        <f t="shared" si="3"/>
        <v/>
      </c>
    </row>
    <row r="23" spans="2:12" ht="18" customHeight="1" x14ac:dyDescent="0.35">
      <c r="B23" s="50">
        <f>'COGS-COSS'!E25</f>
        <v>0</v>
      </c>
      <c r="C23" s="26" t="str">
        <f>IFERROR('COGS-COSS'!N25/'COGS-COSS'!K25,"")</f>
        <v/>
      </c>
      <c r="D23" s="319"/>
      <c r="E23" s="51">
        <f>Pricing!I25</f>
        <v>0</v>
      </c>
      <c r="F23" s="25" t="str">
        <f t="shared" si="0"/>
        <v/>
      </c>
      <c r="H23" s="22">
        <f>IFERROR(Pricing!P25,"")</f>
        <v>0</v>
      </c>
      <c r="I23" s="25" t="str">
        <f t="shared" si="1"/>
        <v/>
      </c>
      <c r="J23" s="52"/>
      <c r="K23" s="22">
        <f t="shared" si="2"/>
        <v>0</v>
      </c>
      <c r="L23" s="25" t="str">
        <f t="shared" si="3"/>
        <v/>
      </c>
    </row>
    <row r="24" spans="2:12" ht="18" customHeight="1" x14ac:dyDescent="0.35">
      <c r="B24" s="50">
        <f>'COGS-COSS'!E26</f>
        <v>0</v>
      </c>
      <c r="C24" s="26" t="str">
        <f>IFERROR('COGS-COSS'!N26/'COGS-COSS'!K26,"")</f>
        <v/>
      </c>
      <c r="D24" s="319"/>
      <c r="E24" s="51">
        <f>Pricing!I26</f>
        <v>0</v>
      </c>
      <c r="F24" s="25" t="str">
        <f t="shared" si="0"/>
        <v/>
      </c>
      <c r="H24" s="22">
        <f>IFERROR(Pricing!P26,"")</f>
        <v>0</v>
      </c>
      <c r="I24" s="25" t="str">
        <f t="shared" si="1"/>
        <v/>
      </c>
      <c r="J24" s="52"/>
      <c r="K24" s="22">
        <f t="shared" si="2"/>
        <v>0</v>
      </c>
      <c r="L24" s="25" t="str">
        <f t="shared" si="3"/>
        <v/>
      </c>
    </row>
    <row r="25" spans="2:12" ht="18" customHeight="1" x14ac:dyDescent="0.35">
      <c r="B25" s="50">
        <f>'COGS-COSS'!E27</f>
        <v>0</v>
      </c>
      <c r="C25" s="26" t="str">
        <f>IFERROR('COGS-COSS'!N27/'COGS-COSS'!K27,"")</f>
        <v/>
      </c>
      <c r="D25" s="319"/>
      <c r="E25" s="51">
        <f>Pricing!I27</f>
        <v>0</v>
      </c>
      <c r="F25" s="25" t="str">
        <f t="shared" si="0"/>
        <v/>
      </c>
      <c r="H25" s="22">
        <f>IFERROR(Pricing!P27,"")</f>
        <v>0</v>
      </c>
      <c r="I25" s="25" t="str">
        <f t="shared" si="1"/>
        <v/>
      </c>
      <c r="J25" s="52"/>
      <c r="K25" s="22">
        <f t="shared" si="2"/>
        <v>0</v>
      </c>
      <c r="L25" s="25" t="str">
        <f t="shared" si="3"/>
        <v/>
      </c>
    </row>
    <row r="26" spans="2:12" ht="18" customHeight="1" x14ac:dyDescent="0.35">
      <c r="B26" s="50">
        <f>'COGS-COSS'!E28</f>
        <v>0</v>
      </c>
      <c r="C26" s="26" t="str">
        <f>IFERROR('COGS-COSS'!N28/'COGS-COSS'!K28,"")</f>
        <v/>
      </c>
      <c r="D26" s="319"/>
      <c r="E26" s="51">
        <f>Pricing!I28</f>
        <v>0</v>
      </c>
      <c r="F26" s="25" t="str">
        <f t="shared" si="0"/>
        <v/>
      </c>
      <c r="H26" s="22">
        <f>IFERROR(Pricing!P28,"")</f>
        <v>0</v>
      </c>
      <c r="I26" s="25" t="str">
        <f t="shared" si="1"/>
        <v/>
      </c>
      <c r="J26" s="52"/>
      <c r="K26" s="22">
        <f t="shared" si="2"/>
        <v>0</v>
      </c>
      <c r="L26" s="25" t="str">
        <f t="shared" si="3"/>
        <v/>
      </c>
    </row>
    <row r="27" spans="2:12" ht="18" customHeight="1" x14ac:dyDescent="0.35">
      <c r="B27" s="50">
        <f>'COGS-COSS'!E29</f>
        <v>0</v>
      </c>
      <c r="C27" s="26" t="str">
        <f>IFERROR('COGS-COSS'!N29/'COGS-COSS'!K29,"")</f>
        <v/>
      </c>
      <c r="D27" s="319"/>
      <c r="E27" s="51">
        <f>Pricing!I29</f>
        <v>0</v>
      </c>
      <c r="F27" s="25" t="str">
        <f t="shared" si="0"/>
        <v/>
      </c>
      <c r="H27" s="22">
        <f>IFERROR(Pricing!P29,"")</f>
        <v>0</v>
      </c>
      <c r="I27" s="25" t="str">
        <f t="shared" si="1"/>
        <v/>
      </c>
      <c r="J27" s="52"/>
      <c r="K27" s="22">
        <f t="shared" si="2"/>
        <v>0</v>
      </c>
      <c r="L27" s="25" t="str">
        <f t="shared" si="3"/>
        <v/>
      </c>
    </row>
    <row r="28" spans="2:12" ht="18" customHeight="1" x14ac:dyDescent="0.35">
      <c r="B28" s="50">
        <f>'COGS-COSS'!E30</f>
        <v>0</v>
      </c>
      <c r="C28" s="26" t="str">
        <f>IFERROR('COGS-COSS'!N30/'COGS-COSS'!K30,"")</f>
        <v/>
      </c>
      <c r="D28" s="319"/>
      <c r="E28" s="51">
        <f>Pricing!I30</f>
        <v>0</v>
      </c>
      <c r="F28" s="25" t="str">
        <f t="shared" si="0"/>
        <v/>
      </c>
      <c r="H28" s="22">
        <f>IFERROR(Pricing!P30,"")</f>
        <v>0</v>
      </c>
      <c r="I28" s="25" t="str">
        <f t="shared" si="1"/>
        <v/>
      </c>
      <c r="J28" s="52"/>
      <c r="K28" s="22">
        <f t="shared" si="2"/>
        <v>0</v>
      </c>
      <c r="L28" s="25" t="str">
        <f t="shared" si="3"/>
        <v/>
      </c>
    </row>
    <row r="29" spans="2:12" ht="18" customHeight="1" x14ac:dyDescent="0.35">
      <c r="B29" s="50">
        <f>'COGS-COSS'!E31</f>
        <v>0</v>
      </c>
      <c r="C29" s="26" t="str">
        <f>IFERROR('COGS-COSS'!N31/'COGS-COSS'!K31,"")</f>
        <v/>
      </c>
      <c r="D29" s="319"/>
      <c r="E29" s="51">
        <f>Pricing!I31</f>
        <v>0</v>
      </c>
      <c r="F29" s="25" t="str">
        <f t="shared" si="0"/>
        <v/>
      </c>
      <c r="H29" s="22">
        <f>IFERROR(Pricing!P31,"")</f>
        <v>0</v>
      </c>
      <c r="I29" s="25" t="str">
        <f t="shared" si="1"/>
        <v/>
      </c>
      <c r="J29" s="52"/>
      <c r="K29" s="22">
        <f t="shared" si="2"/>
        <v>0</v>
      </c>
      <c r="L29" s="25" t="str">
        <f t="shared" si="3"/>
        <v/>
      </c>
    </row>
    <row r="30" spans="2:12" ht="18" customHeight="1" x14ac:dyDescent="0.35">
      <c r="B30" s="50">
        <f>'COGS-COSS'!E32</f>
        <v>0</v>
      </c>
      <c r="C30" s="26" t="str">
        <f>IFERROR('COGS-COSS'!N32/'COGS-COSS'!K32,"")</f>
        <v/>
      </c>
      <c r="D30" s="319"/>
      <c r="E30" s="51">
        <f>Pricing!I32</f>
        <v>0</v>
      </c>
      <c r="F30" s="25" t="str">
        <f t="shared" si="0"/>
        <v/>
      </c>
      <c r="H30" s="22">
        <f>IFERROR(Pricing!P32,"")</f>
        <v>0</v>
      </c>
      <c r="I30" s="25" t="str">
        <f t="shared" si="1"/>
        <v/>
      </c>
      <c r="J30" s="52"/>
      <c r="K30" s="22">
        <f t="shared" si="2"/>
        <v>0</v>
      </c>
      <c r="L30" s="25" t="str">
        <f t="shared" si="3"/>
        <v/>
      </c>
    </row>
    <row r="31" spans="2:12" ht="18" customHeight="1" x14ac:dyDescent="0.35">
      <c r="B31" s="50">
        <f>'COGS-COSS'!E33</f>
        <v>0</v>
      </c>
      <c r="C31" s="26" t="str">
        <f>IFERROR('COGS-COSS'!N33/'COGS-COSS'!K33,"")</f>
        <v/>
      </c>
      <c r="D31" s="319"/>
      <c r="E31" s="51">
        <f>Pricing!I33</f>
        <v>0</v>
      </c>
      <c r="F31" s="25" t="str">
        <f t="shared" si="0"/>
        <v/>
      </c>
      <c r="H31" s="22">
        <f>IFERROR(Pricing!P33,"")</f>
        <v>0</v>
      </c>
      <c r="I31" s="25" t="str">
        <f t="shared" si="1"/>
        <v/>
      </c>
      <c r="J31" s="52"/>
      <c r="K31" s="22">
        <f t="shared" si="2"/>
        <v>0</v>
      </c>
      <c r="L31" s="25" t="str">
        <f t="shared" si="3"/>
        <v/>
      </c>
    </row>
    <row r="32" spans="2:12" ht="18" customHeight="1" x14ac:dyDescent="0.35">
      <c r="B32" s="50">
        <f>'COGS-COSS'!E34</f>
        <v>0</v>
      </c>
      <c r="C32" s="26" t="str">
        <f>IFERROR('COGS-COSS'!N34/'COGS-COSS'!K34,"")</f>
        <v/>
      </c>
      <c r="D32" s="319"/>
      <c r="E32" s="51">
        <f>Pricing!I34</f>
        <v>0</v>
      </c>
      <c r="F32" s="25" t="str">
        <f t="shared" si="0"/>
        <v/>
      </c>
      <c r="H32" s="22">
        <f>IFERROR(Pricing!P34,"")</f>
        <v>0</v>
      </c>
      <c r="I32" s="25" t="str">
        <f t="shared" si="1"/>
        <v/>
      </c>
      <c r="J32" s="52"/>
      <c r="K32" s="22">
        <f t="shared" si="2"/>
        <v>0</v>
      </c>
      <c r="L32" s="25" t="str">
        <f t="shared" si="3"/>
        <v/>
      </c>
    </row>
    <row r="33" spans="2:12" ht="18" customHeight="1" x14ac:dyDescent="0.35">
      <c r="B33" s="50">
        <f>'COGS-COSS'!E35</f>
        <v>0</v>
      </c>
      <c r="C33" s="26" t="str">
        <f>IFERROR('COGS-COSS'!N35/'COGS-COSS'!K35,"")</f>
        <v/>
      </c>
      <c r="D33" s="319"/>
      <c r="E33" s="51">
        <f>Pricing!I35</f>
        <v>0</v>
      </c>
      <c r="F33" s="25" t="str">
        <f t="shared" si="0"/>
        <v/>
      </c>
      <c r="H33" s="22">
        <f>IFERROR(Pricing!P35,"")</f>
        <v>0</v>
      </c>
      <c r="I33" s="25" t="str">
        <f t="shared" si="1"/>
        <v/>
      </c>
      <c r="J33" s="52"/>
      <c r="K33" s="22">
        <f t="shared" si="2"/>
        <v>0</v>
      </c>
      <c r="L33" s="25" t="str">
        <f t="shared" si="3"/>
        <v/>
      </c>
    </row>
    <row r="34" spans="2:12" ht="18" customHeight="1" x14ac:dyDescent="0.35">
      <c r="B34" s="50">
        <f>'COGS-COSS'!E36</f>
        <v>0</v>
      </c>
      <c r="C34" s="26" t="str">
        <f>IFERROR('COGS-COSS'!N36/'COGS-COSS'!K36,"")</f>
        <v/>
      </c>
      <c r="D34" s="319"/>
      <c r="E34" s="51">
        <f>Pricing!I36</f>
        <v>0</v>
      </c>
      <c r="F34" s="25" t="str">
        <f t="shared" si="0"/>
        <v/>
      </c>
      <c r="H34" s="22">
        <f>IFERROR(Pricing!P36,"")</f>
        <v>0</v>
      </c>
      <c r="I34" s="25" t="str">
        <f t="shared" si="1"/>
        <v/>
      </c>
      <c r="J34" s="52"/>
      <c r="K34" s="22">
        <f t="shared" si="2"/>
        <v>0</v>
      </c>
      <c r="L34" s="25" t="str">
        <f t="shared" si="3"/>
        <v/>
      </c>
    </row>
    <row r="35" spans="2:12" ht="18" customHeight="1" x14ac:dyDescent="0.35">
      <c r="B35" s="50">
        <f>'COGS-COSS'!E37</f>
        <v>0</v>
      </c>
      <c r="C35" s="26" t="str">
        <f>IFERROR('COGS-COSS'!N37/'COGS-COSS'!K37,"")</f>
        <v/>
      </c>
      <c r="D35" s="319"/>
      <c r="E35" s="51">
        <f>Pricing!I37</f>
        <v>0</v>
      </c>
      <c r="F35" s="25" t="str">
        <f t="shared" si="0"/>
        <v/>
      </c>
      <c r="H35" s="22">
        <f>IFERROR(Pricing!P37,"")</f>
        <v>0</v>
      </c>
      <c r="I35" s="25" t="str">
        <f t="shared" si="1"/>
        <v/>
      </c>
      <c r="J35" s="52"/>
      <c r="K35" s="22">
        <f t="shared" si="2"/>
        <v>0</v>
      </c>
      <c r="L35" s="25" t="str">
        <f t="shared" si="3"/>
        <v/>
      </c>
    </row>
    <row r="36" spans="2:12" ht="18" customHeight="1" x14ac:dyDescent="0.35">
      <c r="B36" s="50">
        <f>'COGS-COSS'!E38</f>
        <v>0</v>
      </c>
      <c r="C36" s="26" t="str">
        <f>IFERROR('COGS-COSS'!N38/'COGS-COSS'!K38,"")</f>
        <v/>
      </c>
      <c r="D36" s="319"/>
      <c r="E36" s="51">
        <f>Pricing!I38</f>
        <v>0</v>
      </c>
      <c r="F36" s="25" t="str">
        <f t="shared" si="0"/>
        <v/>
      </c>
      <c r="H36" s="22">
        <f>IFERROR(Pricing!P38,"")</f>
        <v>0</v>
      </c>
      <c r="I36" s="25" t="str">
        <f t="shared" si="1"/>
        <v/>
      </c>
      <c r="J36" s="52"/>
      <c r="K36" s="22">
        <f t="shared" si="2"/>
        <v>0</v>
      </c>
      <c r="L36" s="25" t="str">
        <f t="shared" si="3"/>
        <v/>
      </c>
    </row>
    <row r="37" spans="2:12" ht="18" customHeight="1" x14ac:dyDescent="0.35">
      <c r="B37" s="50">
        <f>'COGS-COSS'!E39</f>
        <v>0</v>
      </c>
      <c r="C37" s="26" t="str">
        <f>IFERROR('COGS-COSS'!N39/'COGS-COSS'!K39,"")</f>
        <v/>
      </c>
      <c r="D37" s="319"/>
      <c r="E37" s="51">
        <f>Pricing!I39</f>
        <v>0</v>
      </c>
      <c r="F37" s="25" t="str">
        <f t="shared" si="0"/>
        <v/>
      </c>
      <c r="H37" s="22">
        <f>IFERROR(Pricing!P39,"")</f>
        <v>0</v>
      </c>
      <c r="I37" s="25" t="str">
        <f t="shared" si="1"/>
        <v/>
      </c>
      <c r="J37" s="52"/>
      <c r="K37" s="22">
        <f t="shared" si="2"/>
        <v>0</v>
      </c>
      <c r="L37" s="25" t="str">
        <f t="shared" si="3"/>
        <v/>
      </c>
    </row>
    <row r="38" spans="2:12" ht="18" customHeight="1" x14ac:dyDescent="0.35">
      <c r="B38" s="50">
        <f>'COGS-COSS'!E40</f>
        <v>0</v>
      </c>
      <c r="C38" s="26" t="str">
        <f>IFERROR('COGS-COSS'!N40/'COGS-COSS'!K40,"")</f>
        <v/>
      </c>
      <c r="D38" s="319"/>
      <c r="E38" s="51">
        <f>Pricing!I40</f>
        <v>0</v>
      </c>
      <c r="F38" s="25" t="str">
        <f t="shared" si="0"/>
        <v/>
      </c>
      <c r="H38" s="22">
        <f>IFERROR(Pricing!P40,"")</f>
        <v>0</v>
      </c>
      <c r="I38" s="25" t="str">
        <f t="shared" si="1"/>
        <v/>
      </c>
      <c r="J38" s="52"/>
      <c r="K38" s="22">
        <f t="shared" si="2"/>
        <v>0</v>
      </c>
      <c r="L38" s="25" t="str">
        <f t="shared" si="3"/>
        <v/>
      </c>
    </row>
    <row r="39" spans="2:12" ht="18" customHeight="1" x14ac:dyDescent="0.35">
      <c r="B39" s="50">
        <f>'COGS-COSS'!E41</f>
        <v>0</v>
      </c>
      <c r="C39" s="26" t="str">
        <f>IFERROR('COGS-COSS'!N41/'COGS-COSS'!K41,"")</f>
        <v/>
      </c>
      <c r="D39" s="319"/>
      <c r="E39" s="51">
        <f>Pricing!I41</f>
        <v>0</v>
      </c>
      <c r="F39" s="25" t="str">
        <f t="shared" si="0"/>
        <v/>
      </c>
      <c r="H39" s="22">
        <f>IFERROR(Pricing!P41,"")</f>
        <v>0</v>
      </c>
      <c r="I39" s="25" t="str">
        <f t="shared" si="1"/>
        <v/>
      </c>
      <c r="J39" s="52"/>
      <c r="K39" s="22">
        <f t="shared" si="2"/>
        <v>0</v>
      </c>
      <c r="L39" s="25" t="str">
        <f t="shared" si="3"/>
        <v/>
      </c>
    </row>
    <row r="40" spans="2:12" ht="18" customHeight="1" x14ac:dyDescent="0.35">
      <c r="B40" s="50">
        <f>'COGS-COSS'!E42</f>
        <v>0</v>
      </c>
      <c r="C40" s="26" t="str">
        <f>IFERROR('COGS-COSS'!N42/'COGS-COSS'!K42,"")</f>
        <v/>
      </c>
      <c r="D40" s="319"/>
      <c r="E40" s="51">
        <f>Pricing!I42</f>
        <v>0</v>
      </c>
      <c r="F40" s="25" t="str">
        <f t="shared" si="0"/>
        <v/>
      </c>
      <c r="H40" s="22">
        <f>IFERROR(Pricing!P42,"")</f>
        <v>0</v>
      </c>
      <c r="I40" s="25" t="str">
        <f t="shared" si="1"/>
        <v/>
      </c>
      <c r="J40" s="52"/>
      <c r="K40" s="22">
        <f t="shared" si="2"/>
        <v>0</v>
      </c>
      <c r="L40" s="25" t="str">
        <f t="shared" si="3"/>
        <v/>
      </c>
    </row>
    <row r="41" spans="2:12" ht="18" customHeight="1" x14ac:dyDescent="0.35">
      <c r="B41" s="50">
        <f>'COGS-COSS'!E43</f>
        <v>0</v>
      </c>
      <c r="C41" s="26" t="str">
        <f>IFERROR('COGS-COSS'!N43/'COGS-COSS'!K43,"")</f>
        <v/>
      </c>
      <c r="D41" s="319"/>
      <c r="E41" s="51">
        <f>Pricing!I43</f>
        <v>0</v>
      </c>
      <c r="F41" s="25" t="str">
        <f t="shared" si="0"/>
        <v/>
      </c>
      <c r="H41" s="22">
        <f>IFERROR(Pricing!P43,"")</f>
        <v>0</v>
      </c>
      <c r="I41" s="25" t="str">
        <f t="shared" si="1"/>
        <v/>
      </c>
      <c r="J41" s="52"/>
      <c r="K41" s="22">
        <f t="shared" si="2"/>
        <v>0</v>
      </c>
      <c r="L41" s="25" t="str">
        <f t="shared" si="3"/>
        <v/>
      </c>
    </row>
    <row r="42" spans="2:12" ht="18" customHeight="1" x14ac:dyDescent="0.35">
      <c r="B42" s="50">
        <f>'COGS-COSS'!E44</f>
        <v>0</v>
      </c>
      <c r="C42" s="26" t="str">
        <f>IFERROR('COGS-COSS'!N44/'COGS-COSS'!K44,"")</f>
        <v/>
      </c>
      <c r="D42" s="319"/>
      <c r="E42" s="51">
        <f>Pricing!I44</f>
        <v>0</v>
      </c>
      <c r="F42" s="25" t="str">
        <f t="shared" si="0"/>
        <v/>
      </c>
      <c r="H42" s="22">
        <f>IFERROR(Pricing!P44,"")</f>
        <v>0</v>
      </c>
      <c r="I42" s="25" t="str">
        <f t="shared" si="1"/>
        <v/>
      </c>
      <c r="J42" s="52"/>
      <c r="K42" s="22">
        <f t="shared" si="2"/>
        <v>0</v>
      </c>
      <c r="L42" s="25" t="str">
        <f t="shared" si="3"/>
        <v/>
      </c>
    </row>
    <row r="43" spans="2:12" ht="18" customHeight="1" x14ac:dyDescent="0.35">
      <c r="B43" s="50">
        <f>'COGS-COSS'!E45</f>
        <v>0</v>
      </c>
      <c r="C43" s="26" t="str">
        <f>IFERROR('COGS-COSS'!N45/'COGS-COSS'!K45,"")</f>
        <v/>
      </c>
      <c r="D43" s="319"/>
      <c r="E43" s="51">
        <f>Pricing!I45</f>
        <v>0</v>
      </c>
      <c r="F43" s="25" t="str">
        <f t="shared" si="0"/>
        <v/>
      </c>
      <c r="H43" s="22">
        <f>IFERROR(Pricing!P45,"")</f>
        <v>0</v>
      </c>
      <c r="I43" s="25" t="str">
        <f t="shared" si="1"/>
        <v/>
      </c>
      <c r="J43" s="52"/>
      <c r="K43" s="22">
        <f t="shared" si="2"/>
        <v>0</v>
      </c>
      <c r="L43" s="25" t="str">
        <f t="shared" si="3"/>
        <v/>
      </c>
    </row>
    <row r="44" spans="2:12" ht="18" customHeight="1" x14ac:dyDescent="0.35">
      <c r="B44" s="50">
        <f>'COGS-COSS'!E46</f>
        <v>0</v>
      </c>
      <c r="C44" s="26" t="str">
        <f>IFERROR('COGS-COSS'!N46/'COGS-COSS'!K46,"")</f>
        <v/>
      </c>
      <c r="D44" s="319"/>
      <c r="E44" s="51">
        <f>Pricing!I46</f>
        <v>0</v>
      </c>
      <c r="F44" s="25" t="str">
        <f t="shared" si="0"/>
        <v/>
      </c>
      <c r="H44" s="22">
        <f>IFERROR(Pricing!P46,"")</f>
        <v>0</v>
      </c>
      <c r="I44" s="25" t="str">
        <f t="shared" si="1"/>
        <v/>
      </c>
      <c r="J44" s="52"/>
      <c r="K44" s="22">
        <f t="shared" si="2"/>
        <v>0</v>
      </c>
      <c r="L44" s="25" t="str">
        <f t="shared" si="3"/>
        <v/>
      </c>
    </row>
    <row r="45" spans="2:12" ht="18" customHeight="1" x14ac:dyDescent="0.35">
      <c r="B45" s="50">
        <f>'COGS-COSS'!E47</f>
        <v>0</v>
      </c>
      <c r="C45" s="26" t="str">
        <f>IFERROR('COGS-COSS'!N47/'COGS-COSS'!K47,"")</f>
        <v/>
      </c>
      <c r="D45" s="319"/>
      <c r="E45" s="51">
        <f>Pricing!I47</f>
        <v>0</v>
      </c>
      <c r="F45" s="25" t="str">
        <f t="shared" si="0"/>
        <v/>
      </c>
      <c r="H45" s="22">
        <f>IFERROR(Pricing!P47,"")</f>
        <v>0</v>
      </c>
      <c r="I45" s="25" t="str">
        <f t="shared" si="1"/>
        <v/>
      </c>
      <c r="J45" s="52"/>
      <c r="K45" s="22">
        <f t="shared" si="2"/>
        <v>0</v>
      </c>
      <c r="L45" s="25" t="str">
        <f t="shared" si="3"/>
        <v/>
      </c>
    </row>
    <row r="46" spans="2:12" ht="18" customHeight="1" x14ac:dyDescent="0.35">
      <c r="B46" s="50">
        <f>'COGS-COSS'!E48</f>
        <v>0</v>
      </c>
      <c r="C46" s="26" t="str">
        <f>IFERROR('COGS-COSS'!N48/'COGS-COSS'!K48,"")</f>
        <v/>
      </c>
      <c r="D46" s="319"/>
      <c r="E46" s="51">
        <f>Pricing!I48</f>
        <v>0</v>
      </c>
      <c r="F46" s="25" t="str">
        <f t="shared" si="0"/>
        <v/>
      </c>
      <c r="H46" s="22">
        <f>IFERROR(Pricing!P48,"")</f>
        <v>0</v>
      </c>
      <c r="I46" s="25" t="str">
        <f t="shared" si="1"/>
        <v/>
      </c>
      <c r="J46" s="52"/>
      <c r="K46" s="22">
        <f t="shared" si="2"/>
        <v>0</v>
      </c>
      <c r="L46" s="25" t="str">
        <f t="shared" si="3"/>
        <v/>
      </c>
    </row>
    <row r="47" spans="2:12" ht="18" customHeight="1" x14ac:dyDescent="0.35">
      <c r="B47" s="50">
        <f>'COGS-COSS'!E49</f>
        <v>0</v>
      </c>
      <c r="C47" s="26" t="str">
        <f>IFERROR('COGS-COSS'!N49/'COGS-COSS'!K49,"")</f>
        <v/>
      </c>
      <c r="D47" s="319"/>
      <c r="E47" s="51">
        <f>Pricing!I49</f>
        <v>0</v>
      </c>
      <c r="F47" s="25" t="str">
        <f t="shared" si="0"/>
        <v/>
      </c>
      <c r="H47" s="22">
        <f>IFERROR(Pricing!P49,"")</f>
        <v>0</v>
      </c>
      <c r="I47" s="25" t="str">
        <f t="shared" si="1"/>
        <v/>
      </c>
      <c r="J47" s="52"/>
      <c r="K47" s="22">
        <f t="shared" si="2"/>
        <v>0</v>
      </c>
      <c r="L47" s="25" t="str">
        <f t="shared" si="3"/>
        <v/>
      </c>
    </row>
    <row r="48" spans="2:12" ht="18" customHeight="1" x14ac:dyDescent="0.35">
      <c r="B48" s="50">
        <f>'COGS-COSS'!E50</f>
        <v>0</v>
      </c>
      <c r="C48" s="26" t="str">
        <f>IFERROR('COGS-COSS'!N50/'COGS-COSS'!K50,"")</f>
        <v/>
      </c>
      <c r="D48" s="319"/>
      <c r="E48" s="51">
        <f>Pricing!I50</f>
        <v>0</v>
      </c>
      <c r="F48" s="25" t="str">
        <f t="shared" si="0"/>
        <v/>
      </c>
      <c r="H48" s="22">
        <f>IFERROR(Pricing!P50,"")</f>
        <v>0</v>
      </c>
      <c r="I48" s="25" t="str">
        <f t="shared" si="1"/>
        <v/>
      </c>
      <c r="J48" s="52"/>
      <c r="K48" s="22">
        <f t="shared" si="2"/>
        <v>0</v>
      </c>
      <c r="L48" s="25" t="str">
        <f t="shared" si="3"/>
        <v/>
      </c>
    </row>
    <row r="49" spans="2:12" ht="18" customHeight="1" x14ac:dyDescent="0.35">
      <c r="B49" s="50">
        <f>'COGS-COSS'!E51</f>
        <v>0</v>
      </c>
      <c r="C49" s="26" t="str">
        <f>IFERROR('COGS-COSS'!N51/'COGS-COSS'!K51,"")</f>
        <v/>
      </c>
      <c r="D49" s="319"/>
      <c r="E49" s="51">
        <f>Pricing!I51</f>
        <v>0</v>
      </c>
      <c r="F49" s="25" t="str">
        <f t="shared" si="0"/>
        <v/>
      </c>
      <c r="H49" s="22">
        <f>IFERROR(Pricing!P51,"")</f>
        <v>0</v>
      </c>
      <c r="I49" s="25" t="str">
        <f t="shared" si="1"/>
        <v/>
      </c>
      <c r="J49" s="52"/>
      <c r="K49" s="22">
        <f t="shared" si="2"/>
        <v>0</v>
      </c>
      <c r="L49" s="25" t="str">
        <f t="shared" si="3"/>
        <v/>
      </c>
    </row>
    <row r="50" spans="2:12" ht="18" customHeight="1" x14ac:dyDescent="0.35">
      <c r="B50" s="50">
        <f>'COGS-COSS'!E52</f>
        <v>0</v>
      </c>
      <c r="C50" s="26" t="str">
        <f>IFERROR('COGS-COSS'!N52/'COGS-COSS'!K52,"")</f>
        <v/>
      </c>
      <c r="D50" s="319"/>
      <c r="E50" s="51">
        <f>Pricing!I52</f>
        <v>0</v>
      </c>
      <c r="F50" s="25" t="str">
        <f t="shared" si="0"/>
        <v/>
      </c>
      <c r="H50" s="22">
        <f>IFERROR(Pricing!P52,"")</f>
        <v>0</v>
      </c>
      <c r="I50" s="25" t="str">
        <f t="shared" si="1"/>
        <v/>
      </c>
      <c r="J50" s="52"/>
      <c r="K50" s="22">
        <f t="shared" si="2"/>
        <v>0</v>
      </c>
      <c r="L50" s="25" t="str">
        <f t="shared" si="3"/>
        <v/>
      </c>
    </row>
    <row r="51" spans="2:12" ht="18" customHeight="1" x14ac:dyDescent="0.35">
      <c r="B51" s="50">
        <f>'COGS-COSS'!E53</f>
        <v>0</v>
      </c>
      <c r="C51" s="26" t="str">
        <f>IFERROR('COGS-COSS'!N53/'COGS-COSS'!K53,"")</f>
        <v/>
      </c>
      <c r="D51" s="319"/>
      <c r="E51" s="51">
        <f>Pricing!I53</f>
        <v>0</v>
      </c>
      <c r="F51" s="25" t="str">
        <f t="shared" si="0"/>
        <v/>
      </c>
      <c r="H51" s="22">
        <f>IFERROR(Pricing!P53,"")</f>
        <v>0</v>
      </c>
      <c r="I51" s="25" t="str">
        <f t="shared" si="1"/>
        <v/>
      </c>
      <c r="J51" s="52"/>
      <c r="K51" s="22">
        <f t="shared" si="2"/>
        <v>0</v>
      </c>
      <c r="L51" s="25" t="str">
        <f t="shared" si="3"/>
        <v/>
      </c>
    </row>
    <row r="52" spans="2:12" ht="18" customHeight="1" x14ac:dyDescent="0.35">
      <c r="B52" s="50">
        <f>'COGS-COSS'!E54</f>
        <v>0</v>
      </c>
      <c r="C52" s="26" t="str">
        <f>IFERROR('COGS-COSS'!N54/'COGS-COSS'!K54,"")</f>
        <v/>
      </c>
      <c r="D52" s="319"/>
      <c r="E52" s="51">
        <f>Pricing!I54</f>
        <v>0</v>
      </c>
      <c r="F52" s="25" t="str">
        <f t="shared" si="0"/>
        <v/>
      </c>
      <c r="H52" s="22">
        <f>IFERROR(Pricing!P54,"")</f>
        <v>0</v>
      </c>
      <c r="I52" s="25" t="str">
        <f t="shared" si="1"/>
        <v/>
      </c>
      <c r="J52" s="52"/>
      <c r="K52" s="22">
        <f t="shared" si="2"/>
        <v>0</v>
      </c>
      <c r="L52" s="25" t="str">
        <f t="shared" si="3"/>
        <v/>
      </c>
    </row>
    <row r="53" spans="2:12" ht="18" customHeight="1" x14ac:dyDescent="0.35">
      <c r="B53" s="50">
        <f>'COGS-COSS'!E55</f>
        <v>0</v>
      </c>
      <c r="C53" s="26" t="str">
        <f>IFERROR('COGS-COSS'!N55/'COGS-COSS'!K55,"")</f>
        <v/>
      </c>
      <c r="D53" s="319"/>
      <c r="E53" s="51">
        <f>Pricing!I55</f>
        <v>0</v>
      </c>
      <c r="F53" s="25" t="str">
        <f t="shared" si="0"/>
        <v/>
      </c>
      <c r="H53" s="22">
        <f>IFERROR(Pricing!P55,"")</f>
        <v>0</v>
      </c>
      <c r="I53" s="25" t="str">
        <f t="shared" si="1"/>
        <v/>
      </c>
      <c r="J53" s="52"/>
      <c r="K53" s="22">
        <f t="shared" si="2"/>
        <v>0</v>
      </c>
      <c r="L53" s="25" t="str">
        <f t="shared" si="3"/>
        <v/>
      </c>
    </row>
    <row r="54" spans="2:12" ht="18" customHeight="1" x14ac:dyDescent="0.35">
      <c r="B54" s="50">
        <f>'COGS-COSS'!E56</f>
        <v>0</v>
      </c>
      <c r="C54" s="26" t="str">
        <f>IFERROR('COGS-COSS'!N56/'COGS-COSS'!K56,"")</f>
        <v/>
      </c>
      <c r="D54" s="319"/>
      <c r="E54" s="51">
        <f>Pricing!I56</f>
        <v>0</v>
      </c>
      <c r="F54" s="25" t="str">
        <f t="shared" si="0"/>
        <v/>
      </c>
      <c r="H54" s="22">
        <f>IFERROR(Pricing!P56,"")</f>
        <v>0</v>
      </c>
      <c r="I54" s="25" t="str">
        <f t="shared" si="1"/>
        <v/>
      </c>
      <c r="J54" s="52"/>
      <c r="K54" s="22">
        <f t="shared" si="2"/>
        <v>0</v>
      </c>
      <c r="L54" s="25" t="str">
        <f t="shared" si="3"/>
        <v/>
      </c>
    </row>
    <row r="55" spans="2:12" ht="18" customHeight="1" x14ac:dyDescent="0.35">
      <c r="B55" s="50">
        <f>'COGS-COSS'!E57</f>
        <v>0</v>
      </c>
      <c r="C55" s="26" t="str">
        <f>IFERROR('COGS-COSS'!N57/'COGS-COSS'!K57,"")</f>
        <v/>
      </c>
      <c r="D55" s="319"/>
      <c r="E55" s="51">
        <f>Pricing!I57</f>
        <v>0</v>
      </c>
      <c r="F55" s="25" t="str">
        <f t="shared" si="0"/>
        <v/>
      </c>
      <c r="H55" s="22">
        <f>IFERROR(Pricing!P57,"")</f>
        <v>0</v>
      </c>
      <c r="I55" s="25" t="str">
        <f t="shared" si="1"/>
        <v/>
      </c>
      <c r="J55" s="52"/>
      <c r="K55" s="22">
        <f t="shared" si="2"/>
        <v>0</v>
      </c>
      <c r="L55" s="25" t="str">
        <f t="shared" si="3"/>
        <v/>
      </c>
    </row>
    <row r="56" spans="2:12" ht="18" customHeight="1" x14ac:dyDescent="0.35">
      <c r="B56" s="50">
        <f>'COGS-COSS'!E58</f>
        <v>0</v>
      </c>
      <c r="C56" s="26" t="str">
        <f>IFERROR('COGS-COSS'!N58/'COGS-COSS'!K58,"")</f>
        <v/>
      </c>
      <c r="D56" s="319"/>
      <c r="E56" s="51">
        <f>Pricing!I58</f>
        <v>0</v>
      </c>
      <c r="F56" s="25" t="str">
        <f t="shared" si="0"/>
        <v/>
      </c>
      <c r="H56" s="22">
        <f>IFERROR(Pricing!P58,"")</f>
        <v>0</v>
      </c>
      <c r="I56" s="25" t="str">
        <f t="shared" si="1"/>
        <v/>
      </c>
      <c r="J56" s="52"/>
      <c r="K56" s="22">
        <f t="shared" si="2"/>
        <v>0</v>
      </c>
      <c r="L56" s="25" t="str">
        <f t="shared" si="3"/>
        <v/>
      </c>
    </row>
    <row r="57" spans="2:12" s="241" customFormat="1" ht="18" customHeight="1" x14ac:dyDescent="0.35">
      <c r="B57" s="50">
        <f>'COGS-COSS'!E59</f>
        <v>0</v>
      </c>
      <c r="C57" s="26" t="str">
        <f>IFERROR('COGS-COSS'!N59/'COGS-COSS'!K59,"")</f>
        <v/>
      </c>
      <c r="D57" s="319"/>
      <c r="E57" s="51">
        <f>Pricing!I59</f>
        <v>0</v>
      </c>
      <c r="F57" s="25" t="str">
        <f t="shared" si="0"/>
        <v/>
      </c>
      <c r="G57"/>
      <c r="H57" s="22">
        <f>IFERROR(Pricing!P59,"")</f>
        <v>0</v>
      </c>
      <c r="I57" s="25" t="str">
        <f t="shared" si="1"/>
        <v/>
      </c>
      <c r="J57" s="52"/>
      <c r="K57" s="22">
        <f t="shared" si="2"/>
        <v>0</v>
      </c>
      <c r="L57" s="25" t="str">
        <f t="shared" si="3"/>
        <v/>
      </c>
    </row>
    <row r="58" spans="2:12" s="241" customFormat="1" ht="18" customHeight="1" x14ac:dyDescent="0.35">
      <c r="B58" s="50">
        <f>'COGS-COSS'!E60</f>
        <v>0</v>
      </c>
      <c r="C58" s="26" t="str">
        <f>IFERROR('COGS-COSS'!N60/'COGS-COSS'!K60,"")</f>
        <v/>
      </c>
      <c r="D58" s="319"/>
      <c r="E58" s="51">
        <f>Pricing!I60</f>
        <v>0</v>
      </c>
      <c r="F58" s="25" t="str">
        <f t="shared" si="0"/>
        <v/>
      </c>
      <c r="G58"/>
      <c r="H58" s="22">
        <f>IFERROR(Pricing!P60,"")</f>
        <v>0</v>
      </c>
      <c r="I58" s="25" t="str">
        <f t="shared" si="1"/>
        <v/>
      </c>
      <c r="J58" s="52"/>
      <c r="K58" s="22">
        <f t="shared" si="2"/>
        <v>0</v>
      </c>
      <c r="L58" s="25" t="str">
        <f t="shared" si="3"/>
        <v/>
      </c>
    </row>
    <row r="59" spans="2:12" s="241" customFormat="1" ht="18" customHeight="1" x14ac:dyDescent="0.35">
      <c r="B59" s="50">
        <f>'COGS-COSS'!E61</f>
        <v>0</v>
      </c>
      <c r="C59" s="26" t="str">
        <f>IFERROR('COGS-COSS'!N61/'COGS-COSS'!K61,"")</f>
        <v/>
      </c>
      <c r="D59" s="319"/>
      <c r="E59" s="51">
        <f>Pricing!I61</f>
        <v>0</v>
      </c>
      <c r="F59" s="25" t="str">
        <f t="shared" si="0"/>
        <v/>
      </c>
      <c r="G59"/>
      <c r="H59" s="22">
        <f>IFERROR(Pricing!P61,"")</f>
        <v>0</v>
      </c>
      <c r="I59" s="25" t="str">
        <f t="shared" si="1"/>
        <v/>
      </c>
      <c r="J59" s="52"/>
      <c r="K59" s="22">
        <f t="shared" si="2"/>
        <v>0</v>
      </c>
      <c r="L59" s="25" t="str">
        <f t="shared" si="3"/>
        <v/>
      </c>
    </row>
    <row r="60" spans="2:12" s="241" customFormat="1" ht="18" customHeight="1" x14ac:dyDescent="0.35">
      <c r="B60" s="50">
        <f>'COGS-COSS'!E62</f>
        <v>0</v>
      </c>
      <c r="C60" s="26" t="str">
        <f>IFERROR('COGS-COSS'!N62/'COGS-COSS'!K62,"")</f>
        <v/>
      </c>
      <c r="D60" s="319"/>
      <c r="E60" s="51">
        <f>Pricing!I62</f>
        <v>0</v>
      </c>
      <c r="F60" s="25" t="str">
        <f t="shared" si="0"/>
        <v/>
      </c>
      <c r="G60"/>
      <c r="H60" s="22">
        <f>IFERROR(Pricing!P62,"")</f>
        <v>0</v>
      </c>
      <c r="I60" s="25" t="str">
        <f t="shared" si="1"/>
        <v/>
      </c>
      <c r="J60" s="52"/>
      <c r="K60" s="22">
        <f t="shared" si="2"/>
        <v>0</v>
      </c>
      <c r="L60" s="25" t="str">
        <f t="shared" si="3"/>
        <v/>
      </c>
    </row>
    <row r="61" spans="2:12" s="241" customFormat="1" ht="18" customHeight="1" x14ac:dyDescent="0.35">
      <c r="B61" s="50">
        <f>'COGS-COSS'!E63</f>
        <v>0</v>
      </c>
      <c r="C61" s="26" t="str">
        <f>IFERROR('COGS-COSS'!N63/'COGS-COSS'!K63,"")</f>
        <v/>
      </c>
      <c r="D61" s="319"/>
      <c r="E61" s="51">
        <f>Pricing!I63</f>
        <v>0</v>
      </c>
      <c r="F61" s="25" t="str">
        <f t="shared" si="0"/>
        <v/>
      </c>
      <c r="G61"/>
      <c r="H61" s="22">
        <f>IFERROR(Pricing!P63,"")</f>
        <v>0</v>
      </c>
      <c r="I61" s="25" t="str">
        <f t="shared" si="1"/>
        <v/>
      </c>
      <c r="J61" s="52"/>
      <c r="K61" s="22">
        <f t="shared" si="2"/>
        <v>0</v>
      </c>
      <c r="L61" s="25" t="str">
        <f t="shared" si="3"/>
        <v/>
      </c>
    </row>
    <row r="62" spans="2:12" s="241" customFormat="1" ht="18" customHeight="1" x14ac:dyDescent="0.35">
      <c r="B62" s="50">
        <f>'COGS-COSS'!E64</f>
        <v>0</v>
      </c>
      <c r="C62" s="26" t="str">
        <f>IFERROR('COGS-COSS'!N64/'COGS-COSS'!K64,"")</f>
        <v/>
      </c>
      <c r="D62" s="319"/>
      <c r="E62" s="51">
        <f>Pricing!I64</f>
        <v>0</v>
      </c>
      <c r="F62" s="25" t="str">
        <f t="shared" si="0"/>
        <v/>
      </c>
      <c r="G62"/>
      <c r="H62" s="22">
        <f>IFERROR(Pricing!P64,"")</f>
        <v>0</v>
      </c>
      <c r="I62" s="25" t="str">
        <f t="shared" si="1"/>
        <v/>
      </c>
      <c r="J62" s="52"/>
      <c r="K62" s="22">
        <f t="shared" si="2"/>
        <v>0</v>
      </c>
      <c r="L62" s="25" t="str">
        <f t="shared" si="3"/>
        <v/>
      </c>
    </row>
    <row r="63" spans="2:12" s="241" customFormat="1" ht="18" customHeight="1" x14ac:dyDescent="0.35">
      <c r="B63" s="50">
        <f>'COGS-COSS'!E65</f>
        <v>0</v>
      </c>
      <c r="C63" s="26" t="str">
        <f>IFERROR('COGS-COSS'!N65/'COGS-COSS'!K65,"")</f>
        <v/>
      </c>
      <c r="D63" s="319"/>
      <c r="E63" s="51">
        <f>Pricing!I65</f>
        <v>0</v>
      </c>
      <c r="F63" s="25" t="str">
        <f t="shared" si="0"/>
        <v/>
      </c>
      <c r="G63"/>
      <c r="H63" s="22">
        <f>IFERROR(Pricing!P65,"")</f>
        <v>0</v>
      </c>
      <c r="I63" s="25" t="str">
        <f t="shared" si="1"/>
        <v/>
      </c>
      <c r="J63" s="52"/>
      <c r="K63" s="22">
        <f t="shared" si="2"/>
        <v>0</v>
      </c>
      <c r="L63" s="25" t="str">
        <f t="shared" si="3"/>
        <v/>
      </c>
    </row>
    <row r="64" spans="2:12" s="241" customFormat="1" ht="18" customHeight="1" x14ac:dyDescent="0.35">
      <c r="B64" s="50">
        <f>'COGS-COSS'!E66</f>
        <v>0</v>
      </c>
      <c r="C64" s="26" t="str">
        <f>IFERROR('COGS-COSS'!N66/'COGS-COSS'!K66,"")</f>
        <v/>
      </c>
      <c r="D64" s="319"/>
      <c r="E64" s="51">
        <f>Pricing!I66</f>
        <v>0</v>
      </c>
      <c r="F64" s="25" t="str">
        <f t="shared" si="0"/>
        <v/>
      </c>
      <c r="G64"/>
      <c r="H64" s="22">
        <f>IFERROR(Pricing!P66,"")</f>
        <v>0</v>
      </c>
      <c r="I64" s="25" t="str">
        <f t="shared" si="1"/>
        <v/>
      </c>
      <c r="J64" s="52"/>
      <c r="K64" s="22">
        <f t="shared" si="2"/>
        <v>0</v>
      </c>
      <c r="L64" s="25" t="str">
        <f t="shared" si="3"/>
        <v/>
      </c>
    </row>
    <row r="65" spans="2:12" s="241" customFormat="1" ht="18" customHeight="1" x14ac:dyDescent="0.35">
      <c r="B65" s="50">
        <f>'COGS-COSS'!E67</f>
        <v>0</v>
      </c>
      <c r="C65" s="26" t="str">
        <f>IFERROR('COGS-COSS'!N67/'COGS-COSS'!K67,"")</f>
        <v/>
      </c>
      <c r="D65" s="319"/>
      <c r="E65" s="51">
        <f>Pricing!I67</f>
        <v>0</v>
      </c>
      <c r="F65" s="25" t="str">
        <f t="shared" si="0"/>
        <v/>
      </c>
      <c r="G65"/>
      <c r="H65" s="22">
        <f>IFERROR(Pricing!P67,"")</f>
        <v>0</v>
      </c>
      <c r="I65" s="25" t="str">
        <f t="shared" si="1"/>
        <v/>
      </c>
      <c r="J65" s="52"/>
      <c r="K65" s="22">
        <f t="shared" si="2"/>
        <v>0</v>
      </c>
      <c r="L65" s="25" t="str">
        <f t="shared" si="3"/>
        <v/>
      </c>
    </row>
    <row r="66" spans="2:12" s="241" customFormat="1" ht="18" customHeight="1" x14ac:dyDescent="0.35">
      <c r="B66" s="50">
        <f>'COGS-COSS'!E68</f>
        <v>0</v>
      </c>
      <c r="C66" s="26" t="str">
        <f>IFERROR('COGS-COSS'!N68/'COGS-COSS'!K68,"")</f>
        <v/>
      </c>
      <c r="D66" s="319"/>
      <c r="E66" s="51">
        <f>Pricing!I68</f>
        <v>0</v>
      </c>
      <c r="F66" s="25" t="str">
        <f t="shared" si="0"/>
        <v/>
      </c>
      <c r="G66"/>
      <c r="H66" s="22">
        <f>IFERROR(Pricing!P68,"")</f>
        <v>0</v>
      </c>
      <c r="I66" s="25" t="str">
        <f t="shared" si="1"/>
        <v/>
      </c>
      <c r="J66" s="52"/>
      <c r="K66" s="22">
        <f t="shared" si="2"/>
        <v>0</v>
      </c>
      <c r="L66" s="25" t="str">
        <f t="shared" si="3"/>
        <v/>
      </c>
    </row>
    <row r="67" spans="2:12" s="241" customFormat="1" ht="18" customHeight="1" x14ac:dyDescent="0.35">
      <c r="B67" s="50">
        <f>'COGS-COSS'!E69</f>
        <v>0</v>
      </c>
      <c r="C67" s="26" t="str">
        <f>IFERROR('COGS-COSS'!N69/'COGS-COSS'!K69,"")</f>
        <v/>
      </c>
      <c r="D67" s="319"/>
      <c r="E67" s="51">
        <f>Pricing!I69</f>
        <v>0</v>
      </c>
      <c r="F67" s="25" t="str">
        <f t="shared" si="0"/>
        <v/>
      </c>
      <c r="G67"/>
      <c r="H67" s="22">
        <f>IFERROR(Pricing!P69,"")</f>
        <v>0</v>
      </c>
      <c r="I67" s="25" t="str">
        <f t="shared" si="1"/>
        <v/>
      </c>
      <c r="J67" s="52"/>
      <c r="K67" s="22">
        <f t="shared" si="2"/>
        <v>0</v>
      </c>
      <c r="L67" s="25" t="str">
        <f t="shared" si="3"/>
        <v/>
      </c>
    </row>
    <row r="68" spans="2:12" s="241" customFormat="1" ht="18" customHeight="1" x14ac:dyDescent="0.35">
      <c r="B68" s="50">
        <f>'COGS-COSS'!E70</f>
        <v>0</v>
      </c>
      <c r="C68" s="26" t="str">
        <f>IFERROR('COGS-COSS'!N70/'COGS-COSS'!K70,"")</f>
        <v/>
      </c>
      <c r="D68" s="319"/>
      <c r="E68" s="51">
        <f>Pricing!I70</f>
        <v>0</v>
      </c>
      <c r="F68" s="25" t="str">
        <f t="shared" si="0"/>
        <v/>
      </c>
      <c r="G68"/>
      <c r="H68" s="22">
        <f>IFERROR(Pricing!P70,"")</f>
        <v>0</v>
      </c>
      <c r="I68" s="25" t="str">
        <f t="shared" si="1"/>
        <v/>
      </c>
      <c r="J68" s="52"/>
      <c r="K68" s="22">
        <f t="shared" si="2"/>
        <v>0</v>
      </c>
      <c r="L68" s="25" t="str">
        <f t="shared" si="3"/>
        <v/>
      </c>
    </row>
    <row r="69" spans="2:12" s="241" customFormat="1" ht="18" customHeight="1" x14ac:dyDescent="0.35">
      <c r="B69" s="50">
        <f>'COGS-COSS'!E71</f>
        <v>0</v>
      </c>
      <c r="C69" s="26" t="str">
        <f>IFERROR('COGS-COSS'!N71/'COGS-COSS'!K71,"")</f>
        <v/>
      </c>
      <c r="D69" s="319"/>
      <c r="E69" s="51">
        <f>Pricing!I71</f>
        <v>0</v>
      </c>
      <c r="F69" s="25" t="str">
        <f t="shared" si="0"/>
        <v/>
      </c>
      <c r="G69"/>
      <c r="H69" s="22">
        <f>IFERROR(Pricing!P71,"")</f>
        <v>0</v>
      </c>
      <c r="I69" s="25" t="str">
        <f t="shared" si="1"/>
        <v/>
      </c>
      <c r="J69" s="52"/>
      <c r="K69" s="22">
        <f t="shared" si="2"/>
        <v>0</v>
      </c>
      <c r="L69" s="25" t="str">
        <f t="shared" si="3"/>
        <v/>
      </c>
    </row>
    <row r="70" spans="2:12" s="241" customFormat="1" ht="18" customHeight="1" x14ac:dyDescent="0.35">
      <c r="B70" s="50">
        <f>'COGS-COSS'!E72</f>
        <v>0</v>
      </c>
      <c r="C70" s="26" t="str">
        <f>IFERROR('COGS-COSS'!N72/'COGS-COSS'!K72,"")</f>
        <v/>
      </c>
      <c r="D70" s="319"/>
      <c r="E70" s="51">
        <f>Pricing!I72</f>
        <v>0</v>
      </c>
      <c r="F70" s="25" t="str">
        <f t="shared" si="0"/>
        <v/>
      </c>
      <c r="G70"/>
      <c r="H70" s="22">
        <f>IFERROR(Pricing!P72,"")</f>
        <v>0</v>
      </c>
      <c r="I70" s="25" t="str">
        <f t="shared" si="1"/>
        <v/>
      </c>
      <c r="J70" s="52"/>
      <c r="K70" s="22">
        <f t="shared" si="2"/>
        <v>0</v>
      </c>
      <c r="L70" s="25" t="str">
        <f t="shared" si="3"/>
        <v/>
      </c>
    </row>
    <row r="71" spans="2:12" s="241" customFormat="1" ht="18" customHeight="1" x14ac:dyDescent="0.35">
      <c r="B71" s="50">
        <f>'COGS-COSS'!E73</f>
        <v>0</v>
      </c>
      <c r="C71" s="26" t="str">
        <f>IFERROR('COGS-COSS'!N73/'COGS-COSS'!K73,"")</f>
        <v/>
      </c>
      <c r="D71" s="319"/>
      <c r="E71" s="51">
        <f>Pricing!I73</f>
        <v>0</v>
      </c>
      <c r="F71" s="25" t="str">
        <f t="shared" si="0"/>
        <v/>
      </c>
      <c r="G71"/>
      <c r="H71" s="22">
        <f>IFERROR(Pricing!P73,"")</f>
        <v>0</v>
      </c>
      <c r="I71" s="25" t="str">
        <f t="shared" si="1"/>
        <v/>
      </c>
      <c r="J71" s="52"/>
      <c r="K71" s="22">
        <f t="shared" si="2"/>
        <v>0</v>
      </c>
      <c r="L71" s="25" t="str">
        <f t="shared" si="3"/>
        <v/>
      </c>
    </row>
    <row r="72" spans="2:12" s="241" customFormat="1" ht="18" customHeight="1" x14ac:dyDescent="0.35">
      <c r="B72" s="50">
        <f>'COGS-COSS'!E74</f>
        <v>0</v>
      </c>
      <c r="C72" s="26" t="str">
        <f>IFERROR('COGS-COSS'!N74/'COGS-COSS'!K74,"")</f>
        <v/>
      </c>
      <c r="D72" s="319"/>
      <c r="E72" s="51">
        <f>Pricing!I74</f>
        <v>0</v>
      </c>
      <c r="F72" s="25" t="str">
        <f t="shared" si="0"/>
        <v/>
      </c>
      <c r="G72"/>
      <c r="H72" s="22">
        <f>IFERROR(Pricing!P74,"")</f>
        <v>0</v>
      </c>
      <c r="I72" s="25" t="str">
        <f t="shared" si="1"/>
        <v/>
      </c>
      <c r="J72" s="52"/>
      <c r="K72" s="22">
        <f t="shared" si="2"/>
        <v>0</v>
      </c>
      <c r="L72" s="25" t="str">
        <f t="shared" si="3"/>
        <v/>
      </c>
    </row>
    <row r="73" spans="2:12" s="241" customFormat="1" ht="18" customHeight="1" x14ac:dyDescent="0.35">
      <c r="B73" s="50">
        <f>'COGS-COSS'!E75</f>
        <v>0</v>
      </c>
      <c r="C73" s="26" t="str">
        <f>IFERROR('COGS-COSS'!N75/'COGS-COSS'!K75,"")</f>
        <v/>
      </c>
      <c r="D73" s="319"/>
      <c r="E73" s="51">
        <f>Pricing!I75</f>
        <v>0</v>
      </c>
      <c r="F73" s="25" t="str">
        <f t="shared" ref="F73:F107" si="4">IFERROR(E73*C73,"")</f>
        <v/>
      </c>
      <c r="G73"/>
      <c r="H73" s="22">
        <f>IFERROR(Pricing!P75,"")</f>
        <v>0</v>
      </c>
      <c r="I73" s="25" t="str">
        <f t="shared" ref="I73:I107" si="5">IFERROR(H73*C73,"")</f>
        <v/>
      </c>
      <c r="J73" s="52"/>
      <c r="K73" s="22">
        <f t="shared" ref="K73:K107" si="6">IFERROR(H73-E73,"")</f>
        <v>0</v>
      </c>
      <c r="L73" s="25" t="str">
        <f t="shared" ref="L73:L107" si="7">IFERROR(I73-F73,"")</f>
        <v/>
      </c>
    </row>
    <row r="74" spans="2:12" s="241" customFormat="1" ht="18" customHeight="1" x14ac:dyDescent="0.35">
      <c r="B74" s="50">
        <f>'COGS-COSS'!E76</f>
        <v>0</v>
      </c>
      <c r="C74" s="26" t="str">
        <f>IFERROR('COGS-COSS'!N76/'COGS-COSS'!K76,"")</f>
        <v/>
      </c>
      <c r="D74" s="319"/>
      <c r="E74" s="51">
        <f>Pricing!I76</f>
        <v>0</v>
      </c>
      <c r="F74" s="25" t="str">
        <f t="shared" si="4"/>
        <v/>
      </c>
      <c r="G74"/>
      <c r="H74" s="22">
        <f>IFERROR(Pricing!P76,"")</f>
        <v>0</v>
      </c>
      <c r="I74" s="25" t="str">
        <f t="shared" si="5"/>
        <v/>
      </c>
      <c r="J74" s="52"/>
      <c r="K74" s="22">
        <f t="shared" si="6"/>
        <v>0</v>
      </c>
      <c r="L74" s="25" t="str">
        <f t="shared" si="7"/>
        <v/>
      </c>
    </row>
    <row r="75" spans="2:12" s="241" customFormat="1" ht="18" customHeight="1" x14ac:dyDescent="0.35">
      <c r="B75" s="50">
        <f>'COGS-COSS'!E77</f>
        <v>0</v>
      </c>
      <c r="C75" s="26" t="str">
        <f>IFERROR('COGS-COSS'!N77/'COGS-COSS'!K77,"")</f>
        <v/>
      </c>
      <c r="D75" s="319"/>
      <c r="E75" s="51">
        <f>Pricing!I77</f>
        <v>0</v>
      </c>
      <c r="F75" s="25" t="str">
        <f t="shared" si="4"/>
        <v/>
      </c>
      <c r="G75"/>
      <c r="H75" s="22">
        <f>IFERROR(Pricing!P77,"")</f>
        <v>0</v>
      </c>
      <c r="I75" s="25" t="str">
        <f t="shared" si="5"/>
        <v/>
      </c>
      <c r="J75" s="52"/>
      <c r="K75" s="22">
        <f t="shared" si="6"/>
        <v>0</v>
      </c>
      <c r="L75" s="25" t="str">
        <f t="shared" si="7"/>
        <v/>
      </c>
    </row>
    <row r="76" spans="2:12" s="241" customFormat="1" ht="18" customHeight="1" x14ac:dyDescent="0.35">
      <c r="B76" s="50">
        <f>'COGS-COSS'!E78</f>
        <v>0</v>
      </c>
      <c r="C76" s="26" t="str">
        <f>IFERROR('COGS-COSS'!N78/'COGS-COSS'!K78,"")</f>
        <v/>
      </c>
      <c r="D76" s="319"/>
      <c r="E76" s="51">
        <f>Pricing!I78</f>
        <v>0</v>
      </c>
      <c r="F76" s="25" t="str">
        <f t="shared" si="4"/>
        <v/>
      </c>
      <c r="G76"/>
      <c r="H76" s="22">
        <f>IFERROR(Pricing!P78,"")</f>
        <v>0</v>
      </c>
      <c r="I76" s="25" t="str">
        <f t="shared" si="5"/>
        <v/>
      </c>
      <c r="J76" s="52"/>
      <c r="K76" s="22">
        <f t="shared" si="6"/>
        <v>0</v>
      </c>
      <c r="L76" s="25" t="str">
        <f t="shared" si="7"/>
        <v/>
      </c>
    </row>
    <row r="77" spans="2:12" s="241" customFormat="1" ht="18" customHeight="1" x14ac:dyDescent="0.35">
      <c r="B77" s="50">
        <f>'COGS-COSS'!E79</f>
        <v>0</v>
      </c>
      <c r="C77" s="26" t="str">
        <f>IFERROR('COGS-COSS'!N79/'COGS-COSS'!K79,"")</f>
        <v/>
      </c>
      <c r="D77" s="319"/>
      <c r="E77" s="51">
        <f>Pricing!I79</f>
        <v>0</v>
      </c>
      <c r="F77" s="25" t="str">
        <f t="shared" si="4"/>
        <v/>
      </c>
      <c r="G77"/>
      <c r="H77" s="22">
        <f>IFERROR(Pricing!P79,"")</f>
        <v>0</v>
      </c>
      <c r="I77" s="25" t="str">
        <f t="shared" si="5"/>
        <v/>
      </c>
      <c r="J77" s="52"/>
      <c r="K77" s="22">
        <f t="shared" si="6"/>
        <v>0</v>
      </c>
      <c r="L77" s="25" t="str">
        <f t="shared" si="7"/>
        <v/>
      </c>
    </row>
    <row r="78" spans="2:12" s="241" customFormat="1" ht="18" customHeight="1" x14ac:dyDescent="0.35">
      <c r="B78" s="50">
        <f>'COGS-COSS'!E80</f>
        <v>0</v>
      </c>
      <c r="C78" s="26" t="str">
        <f>IFERROR('COGS-COSS'!N80/'COGS-COSS'!K80,"")</f>
        <v/>
      </c>
      <c r="D78" s="319"/>
      <c r="E78" s="51">
        <f>Pricing!I80</f>
        <v>0</v>
      </c>
      <c r="F78" s="25" t="str">
        <f t="shared" si="4"/>
        <v/>
      </c>
      <c r="G78"/>
      <c r="H78" s="22">
        <f>IFERROR(Pricing!P80,"")</f>
        <v>0</v>
      </c>
      <c r="I78" s="25" t="str">
        <f t="shared" si="5"/>
        <v/>
      </c>
      <c r="J78" s="52"/>
      <c r="K78" s="22">
        <f t="shared" si="6"/>
        <v>0</v>
      </c>
      <c r="L78" s="25" t="str">
        <f t="shared" si="7"/>
        <v/>
      </c>
    </row>
    <row r="79" spans="2:12" s="241" customFormat="1" ht="18" customHeight="1" x14ac:dyDescent="0.35">
      <c r="B79" s="50">
        <f>'COGS-COSS'!E81</f>
        <v>0</v>
      </c>
      <c r="C79" s="26" t="str">
        <f>IFERROR('COGS-COSS'!N81/'COGS-COSS'!K81,"")</f>
        <v/>
      </c>
      <c r="D79" s="319"/>
      <c r="E79" s="51">
        <f>Pricing!I81</f>
        <v>0</v>
      </c>
      <c r="F79" s="25" t="str">
        <f t="shared" si="4"/>
        <v/>
      </c>
      <c r="G79"/>
      <c r="H79" s="22">
        <f>IFERROR(Pricing!P81,"")</f>
        <v>0</v>
      </c>
      <c r="I79" s="25" t="str">
        <f t="shared" si="5"/>
        <v/>
      </c>
      <c r="J79" s="52"/>
      <c r="K79" s="22">
        <f t="shared" si="6"/>
        <v>0</v>
      </c>
      <c r="L79" s="25" t="str">
        <f t="shared" si="7"/>
        <v/>
      </c>
    </row>
    <row r="80" spans="2:12" s="241" customFormat="1" ht="18" customHeight="1" x14ac:dyDescent="0.35">
      <c r="B80" s="50">
        <f>'COGS-COSS'!E82</f>
        <v>0</v>
      </c>
      <c r="C80" s="26" t="str">
        <f>IFERROR('COGS-COSS'!N82/'COGS-COSS'!K82,"")</f>
        <v/>
      </c>
      <c r="D80" s="319"/>
      <c r="E80" s="51">
        <f>Pricing!I82</f>
        <v>0</v>
      </c>
      <c r="F80" s="25" t="str">
        <f t="shared" si="4"/>
        <v/>
      </c>
      <c r="G80"/>
      <c r="H80" s="22">
        <f>IFERROR(Pricing!P82,"")</f>
        <v>0</v>
      </c>
      <c r="I80" s="25" t="str">
        <f t="shared" si="5"/>
        <v/>
      </c>
      <c r="J80" s="52"/>
      <c r="K80" s="22">
        <f t="shared" si="6"/>
        <v>0</v>
      </c>
      <c r="L80" s="25" t="str">
        <f t="shared" si="7"/>
        <v/>
      </c>
    </row>
    <row r="81" spans="2:12" s="241" customFormat="1" ht="18" customHeight="1" x14ac:dyDescent="0.35">
      <c r="B81" s="50">
        <f>'COGS-COSS'!E83</f>
        <v>0</v>
      </c>
      <c r="C81" s="26" t="str">
        <f>IFERROR('COGS-COSS'!N83/'COGS-COSS'!K83,"")</f>
        <v/>
      </c>
      <c r="D81" s="319"/>
      <c r="E81" s="51">
        <f>Pricing!I83</f>
        <v>0</v>
      </c>
      <c r="F81" s="25" t="str">
        <f t="shared" si="4"/>
        <v/>
      </c>
      <c r="G81"/>
      <c r="H81" s="22">
        <f>IFERROR(Pricing!P83,"")</f>
        <v>0</v>
      </c>
      <c r="I81" s="25" t="str">
        <f t="shared" si="5"/>
        <v/>
      </c>
      <c r="J81" s="52"/>
      <c r="K81" s="22">
        <f t="shared" si="6"/>
        <v>0</v>
      </c>
      <c r="L81" s="25" t="str">
        <f t="shared" si="7"/>
        <v/>
      </c>
    </row>
    <row r="82" spans="2:12" s="241" customFormat="1" ht="18" customHeight="1" x14ac:dyDescent="0.35">
      <c r="B82" s="50">
        <f>'COGS-COSS'!E84</f>
        <v>0</v>
      </c>
      <c r="C82" s="26" t="str">
        <f>IFERROR('COGS-COSS'!N84/'COGS-COSS'!K84,"")</f>
        <v/>
      </c>
      <c r="D82" s="319"/>
      <c r="E82" s="51">
        <f>Pricing!I84</f>
        <v>0</v>
      </c>
      <c r="F82" s="25" t="str">
        <f t="shared" si="4"/>
        <v/>
      </c>
      <c r="G82"/>
      <c r="H82" s="22">
        <f>IFERROR(Pricing!P84,"")</f>
        <v>0</v>
      </c>
      <c r="I82" s="25" t="str">
        <f t="shared" si="5"/>
        <v/>
      </c>
      <c r="J82" s="52"/>
      <c r="K82" s="22">
        <f t="shared" si="6"/>
        <v>0</v>
      </c>
      <c r="L82" s="25" t="str">
        <f t="shared" si="7"/>
        <v/>
      </c>
    </row>
    <row r="83" spans="2:12" s="241" customFormat="1" ht="18" customHeight="1" x14ac:dyDescent="0.35">
      <c r="B83" s="50">
        <f>'COGS-COSS'!E85</f>
        <v>0</v>
      </c>
      <c r="C83" s="26" t="str">
        <f>IFERROR('COGS-COSS'!N85/'COGS-COSS'!K85,"")</f>
        <v/>
      </c>
      <c r="D83" s="319"/>
      <c r="E83" s="51">
        <f>Pricing!I85</f>
        <v>0</v>
      </c>
      <c r="F83" s="25" t="str">
        <f t="shared" si="4"/>
        <v/>
      </c>
      <c r="G83"/>
      <c r="H83" s="22">
        <f>IFERROR(Pricing!P85,"")</f>
        <v>0</v>
      </c>
      <c r="I83" s="25" t="str">
        <f t="shared" si="5"/>
        <v/>
      </c>
      <c r="J83" s="52"/>
      <c r="K83" s="22">
        <f t="shared" si="6"/>
        <v>0</v>
      </c>
      <c r="L83" s="25" t="str">
        <f t="shared" si="7"/>
        <v/>
      </c>
    </row>
    <row r="84" spans="2:12" s="241" customFormat="1" ht="18" customHeight="1" x14ac:dyDescent="0.35">
      <c r="B84" s="50">
        <f>'COGS-COSS'!E86</f>
        <v>0</v>
      </c>
      <c r="C84" s="26" t="str">
        <f>IFERROR('COGS-COSS'!N86/'COGS-COSS'!K86,"")</f>
        <v/>
      </c>
      <c r="D84" s="319"/>
      <c r="E84" s="51">
        <f>Pricing!I86</f>
        <v>0</v>
      </c>
      <c r="F84" s="25" t="str">
        <f t="shared" si="4"/>
        <v/>
      </c>
      <c r="G84"/>
      <c r="H84" s="22">
        <f>IFERROR(Pricing!P86,"")</f>
        <v>0</v>
      </c>
      <c r="I84" s="25" t="str">
        <f t="shared" si="5"/>
        <v/>
      </c>
      <c r="J84" s="52"/>
      <c r="K84" s="22">
        <f t="shared" si="6"/>
        <v>0</v>
      </c>
      <c r="L84" s="25" t="str">
        <f t="shared" si="7"/>
        <v/>
      </c>
    </row>
    <row r="85" spans="2:12" s="241" customFormat="1" ht="18" customHeight="1" x14ac:dyDescent="0.35">
      <c r="B85" s="50">
        <f>'COGS-COSS'!E87</f>
        <v>0</v>
      </c>
      <c r="C85" s="26" t="str">
        <f>IFERROR('COGS-COSS'!N87/'COGS-COSS'!K87,"")</f>
        <v/>
      </c>
      <c r="D85" s="319"/>
      <c r="E85" s="51">
        <f>Pricing!I87</f>
        <v>0</v>
      </c>
      <c r="F85" s="25" t="str">
        <f t="shared" si="4"/>
        <v/>
      </c>
      <c r="G85"/>
      <c r="H85" s="22">
        <f>IFERROR(Pricing!P87,"")</f>
        <v>0</v>
      </c>
      <c r="I85" s="25" t="str">
        <f t="shared" si="5"/>
        <v/>
      </c>
      <c r="J85" s="52"/>
      <c r="K85" s="22">
        <f t="shared" si="6"/>
        <v>0</v>
      </c>
      <c r="L85" s="25" t="str">
        <f t="shared" si="7"/>
        <v/>
      </c>
    </row>
    <row r="86" spans="2:12" s="241" customFormat="1" ht="18" customHeight="1" x14ac:dyDescent="0.35">
      <c r="B86" s="50">
        <f>'COGS-COSS'!E88</f>
        <v>0</v>
      </c>
      <c r="C86" s="26" t="str">
        <f>IFERROR('COGS-COSS'!N88/'COGS-COSS'!K88,"")</f>
        <v/>
      </c>
      <c r="D86" s="319"/>
      <c r="E86" s="51">
        <f>Pricing!I88</f>
        <v>0</v>
      </c>
      <c r="F86" s="25" t="str">
        <f t="shared" si="4"/>
        <v/>
      </c>
      <c r="G86"/>
      <c r="H86" s="22">
        <f>IFERROR(Pricing!P88,"")</f>
        <v>0</v>
      </c>
      <c r="I86" s="25" t="str">
        <f t="shared" si="5"/>
        <v/>
      </c>
      <c r="J86" s="52"/>
      <c r="K86" s="22">
        <f t="shared" si="6"/>
        <v>0</v>
      </c>
      <c r="L86" s="25" t="str">
        <f t="shared" si="7"/>
        <v/>
      </c>
    </row>
    <row r="87" spans="2:12" s="241" customFormat="1" ht="18" customHeight="1" x14ac:dyDescent="0.35">
      <c r="B87" s="50">
        <f>'COGS-COSS'!E89</f>
        <v>0</v>
      </c>
      <c r="C87" s="26" t="str">
        <f>IFERROR('COGS-COSS'!N89/'COGS-COSS'!K89,"")</f>
        <v/>
      </c>
      <c r="D87" s="319"/>
      <c r="E87" s="51">
        <f>Pricing!I89</f>
        <v>0</v>
      </c>
      <c r="F87" s="25" t="str">
        <f t="shared" si="4"/>
        <v/>
      </c>
      <c r="G87"/>
      <c r="H87" s="22">
        <f>IFERROR(Pricing!P89,"")</f>
        <v>0</v>
      </c>
      <c r="I87" s="25" t="str">
        <f t="shared" si="5"/>
        <v/>
      </c>
      <c r="J87" s="52"/>
      <c r="K87" s="22">
        <f t="shared" si="6"/>
        <v>0</v>
      </c>
      <c r="L87" s="25" t="str">
        <f t="shared" si="7"/>
        <v/>
      </c>
    </row>
    <row r="88" spans="2:12" s="241" customFormat="1" ht="18" customHeight="1" x14ac:dyDescent="0.35">
      <c r="B88" s="50">
        <f>'COGS-COSS'!E90</f>
        <v>0</v>
      </c>
      <c r="C88" s="26" t="str">
        <f>IFERROR('COGS-COSS'!N90/'COGS-COSS'!K90,"")</f>
        <v/>
      </c>
      <c r="D88" s="319"/>
      <c r="E88" s="51">
        <f>Pricing!I90</f>
        <v>0</v>
      </c>
      <c r="F88" s="25" t="str">
        <f t="shared" si="4"/>
        <v/>
      </c>
      <c r="G88"/>
      <c r="H88" s="22">
        <f>IFERROR(Pricing!P90,"")</f>
        <v>0</v>
      </c>
      <c r="I88" s="25" t="str">
        <f t="shared" si="5"/>
        <v/>
      </c>
      <c r="J88" s="52"/>
      <c r="K88" s="22">
        <f t="shared" si="6"/>
        <v>0</v>
      </c>
      <c r="L88" s="25" t="str">
        <f t="shared" si="7"/>
        <v/>
      </c>
    </row>
    <row r="89" spans="2:12" s="21" customFormat="1" ht="20" hidden="1" customHeight="1" x14ac:dyDescent="0.35">
      <c r="B89" s="50">
        <f>'COGS-COSS'!E91</f>
        <v>0</v>
      </c>
      <c r="C89" s="26" t="str">
        <f>IFERROR('COGS-COSS'!N91/'COGS-COSS'!K91,"")</f>
        <v/>
      </c>
      <c r="D89" s="319"/>
      <c r="E89" s="51">
        <f>Pricing!I91</f>
        <v>0</v>
      </c>
      <c r="F89" s="25" t="str">
        <f t="shared" si="4"/>
        <v/>
      </c>
      <c r="G89"/>
      <c r="H89" s="22">
        <f>IFERROR(Pricing!P91,"")</f>
        <v>0</v>
      </c>
      <c r="I89" s="25" t="str">
        <f t="shared" si="5"/>
        <v/>
      </c>
      <c r="J89" s="52"/>
      <c r="K89" s="22">
        <f t="shared" si="6"/>
        <v>0</v>
      </c>
      <c r="L89" s="25" t="str">
        <f t="shared" si="7"/>
        <v/>
      </c>
    </row>
    <row r="90" spans="2:12" ht="18" customHeight="1" x14ac:dyDescent="0.35">
      <c r="B90" s="50">
        <f>'COGS-COSS'!E92</f>
        <v>0</v>
      </c>
      <c r="C90" s="26" t="str">
        <f>IFERROR('COGS-COSS'!N92/'COGS-COSS'!K92,"")</f>
        <v/>
      </c>
      <c r="D90" s="319"/>
      <c r="E90" s="51">
        <f>Pricing!I92</f>
        <v>0</v>
      </c>
      <c r="F90" s="25" t="str">
        <f t="shared" si="4"/>
        <v/>
      </c>
      <c r="H90" s="22">
        <f>IFERROR(Pricing!P92,"")</f>
        <v>0</v>
      </c>
      <c r="I90" s="25" t="str">
        <f t="shared" si="5"/>
        <v/>
      </c>
      <c r="J90" s="52"/>
      <c r="K90" s="22">
        <f t="shared" si="6"/>
        <v>0</v>
      </c>
      <c r="L90" s="25" t="str">
        <f t="shared" si="7"/>
        <v/>
      </c>
    </row>
    <row r="91" spans="2:12" ht="18" customHeight="1" x14ac:dyDescent="0.35">
      <c r="B91" s="50">
        <f>'COGS-COSS'!E93</f>
        <v>0</v>
      </c>
      <c r="C91" s="26" t="str">
        <f>IFERROR('COGS-COSS'!N93/'COGS-COSS'!K93,"")</f>
        <v/>
      </c>
      <c r="D91" s="319"/>
      <c r="E91" s="51">
        <f>Pricing!I93</f>
        <v>0</v>
      </c>
      <c r="F91" s="25" t="str">
        <f t="shared" si="4"/>
        <v/>
      </c>
      <c r="H91" s="22">
        <f>IFERROR(Pricing!P93,"")</f>
        <v>0</v>
      </c>
      <c r="I91" s="25" t="str">
        <f t="shared" si="5"/>
        <v/>
      </c>
      <c r="J91" s="52"/>
      <c r="K91" s="22">
        <f t="shared" si="6"/>
        <v>0</v>
      </c>
      <c r="L91" s="25" t="str">
        <f t="shared" si="7"/>
        <v/>
      </c>
    </row>
    <row r="92" spans="2:12" ht="18" customHeight="1" x14ac:dyDescent="0.35">
      <c r="B92" s="50">
        <f>'COGS-COSS'!E94</f>
        <v>0</v>
      </c>
      <c r="C92" s="26" t="str">
        <f>IFERROR('COGS-COSS'!N94/'COGS-COSS'!K94,"")</f>
        <v/>
      </c>
      <c r="D92" s="319"/>
      <c r="E92" s="51">
        <f>Pricing!I94</f>
        <v>0</v>
      </c>
      <c r="F92" s="25" t="str">
        <f t="shared" si="4"/>
        <v/>
      </c>
      <c r="H92" s="22">
        <f>IFERROR(Pricing!P94,"")</f>
        <v>0</v>
      </c>
      <c r="I92" s="25" t="str">
        <f t="shared" si="5"/>
        <v/>
      </c>
      <c r="J92" s="52"/>
      <c r="K92" s="22">
        <f t="shared" si="6"/>
        <v>0</v>
      </c>
      <c r="L92" s="25" t="str">
        <f t="shared" si="7"/>
        <v/>
      </c>
    </row>
    <row r="93" spans="2:12" ht="18" customHeight="1" x14ac:dyDescent="0.35">
      <c r="B93" s="50">
        <f>'COGS-COSS'!E95</f>
        <v>0</v>
      </c>
      <c r="C93" s="26" t="str">
        <f>IFERROR('COGS-COSS'!N95/'COGS-COSS'!K95,"")</f>
        <v/>
      </c>
      <c r="D93" s="319"/>
      <c r="E93" s="51">
        <f>Pricing!I95</f>
        <v>0</v>
      </c>
      <c r="F93" s="25" t="str">
        <f t="shared" si="4"/>
        <v/>
      </c>
      <c r="H93" s="22">
        <f>IFERROR(Pricing!P95,"")</f>
        <v>0</v>
      </c>
      <c r="I93" s="25" t="str">
        <f t="shared" si="5"/>
        <v/>
      </c>
      <c r="J93" s="52"/>
      <c r="K93" s="22">
        <f t="shared" si="6"/>
        <v>0</v>
      </c>
      <c r="L93" s="25" t="str">
        <f t="shared" si="7"/>
        <v/>
      </c>
    </row>
    <row r="94" spans="2:12" ht="18" customHeight="1" x14ac:dyDescent="0.35">
      <c r="B94" s="50">
        <f>'COGS-COSS'!E96</f>
        <v>0</v>
      </c>
      <c r="C94" s="26" t="str">
        <f>IFERROR('COGS-COSS'!N96/'COGS-COSS'!K96,"")</f>
        <v/>
      </c>
      <c r="D94" s="319"/>
      <c r="E94" s="51">
        <f>Pricing!I96</f>
        <v>0</v>
      </c>
      <c r="F94" s="25" t="str">
        <f t="shared" si="4"/>
        <v/>
      </c>
      <c r="H94" s="22">
        <f>IFERROR(Pricing!P96,"")</f>
        <v>0</v>
      </c>
      <c r="I94" s="25" t="str">
        <f t="shared" si="5"/>
        <v/>
      </c>
      <c r="J94" s="52"/>
      <c r="K94" s="22">
        <f t="shared" si="6"/>
        <v>0</v>
      </c>
      <c r="L94" s="25" t="str">
        <f t="shared" si="7"/>
        <v/>
      </c>
    </row>
    <row r="95" spans="2:12" ht="18" customHeight="1" x14ac:dyDescent="0.35">
      <c r="B95" s="50">
        <f>'COGS-COSS'!E97</f>
        <v>0</v>
      </c>
      <c r="C95" s="26" t="str">
        <f>IFERROR('COGS-COSS'!N97/'COGS-COSS'!K97,"")</f>
        <v/>
      </c>
      <c r="D95" s="319"/>
      <c r="E95" s="51">
        <f>Pricing!I97</f>
        <v>0</v>
      </c>
      <c r="F95" s="25" t="str">
        <f t="shared" si="4"/>
        <v/>
      </c>
      <c r="H95" s="22">
        <f>IFERROR(Pricing!P97,"")</f>
        <v>0</v>
      </c>
      <c r="I95" s="25" t="str">
        <f t="shared" si="5"/>
        <v/>
      </c>
      <c r="J95" s="52"/>
      <c r="K95" s="22">
        <f t="shared" si="6"/>
        <v>0</v>
      </c>
      <c r="L95" s="25" t="str">
        <f t="shared" si="7"/>
        <v/>
      </c>
    </row>
    <row r="96" spans="2:12" ht="18" customHeight="1" x14ac:dyDescent="0.35">
      <c r="B96" s="50">
        <f>'COGS-COSS'!E98</f>
        <v>0</v>
      </c>
      <c r="C96" s="26" t="str">
        <f>IFERROR('COGS-COSS'!N98/'COGS-COSS'!K98,"")</f>
        <v/>
      </c>
      <c r="D96" s="319"/>
      <c r="E96" s="51">
        <f>Pricing!I98</f>
        <v>0</v>
      </c>
      <c r="F96" s="25" t="str">
        <f t="shared" si="4"/>
        <v/>
      </c>
      <c r="H96" s="22">
        <f>IFERROR(Pricing!P98,"")</f>
        <v>0</v>
      </c>
      <c r="I96" s="25" t="str">
        <f t="shared" si="5"/>
        <v/>
      </c>
      <c r="J96" s="52"/>
      <c r="K96" s="22">
        <f t="shared" si="6"/>
        <v>0</v>
      </c>
      <c r="L96" s="25" t="str">
        <f t="shared" si="7"/>
        <v/>
      </c>
    </row>
    <row r="97" spans="2:12" ht="18" customHeight="1" x14ac:dyDescent="0.35">
      <c r="B97" s="50">
        <f>'COGS-COSS'!E99</f>
        <v>0</v>
      </c>
      <c r="C97" s="26" t="str">
        <f>IFERROR('COGS-COSS'!N99/'COGS-COSS'!K99,"")</f>
        <v/>
      </c>
      <c r="D97" s="319"/>
      <c r="E97" s="51">
        <f>Pricing!I99</f>
        <v>0</v>
      </c>
      <c r="F97" s="25" t="str">
        <f t="shared" si="4"/>
        <v/>
      </c>
      <c r="H97" s="22">
        <f>IFERROR(Pricing!P99,"")</f>
        <v>0</v>
      </c>
      <c r="I97" s="25" t="str">
        <f t="shared" si="5"/>
        <v/>
      </c>
      <c r="J97" s="52"/>
      <c r="K97" s="22">
        <f t="shared" si="6"/>
        <v>0</v>
      </c>
      <c r="L97" s="25" t="str">
        <f t="shared" si="7"/>
        <v/>
      </c>
    </row>
    <row r="98" spans="2:12" ht="18" customHeight="1" x14ac:dyDescent="0.35">
      <c r="B98" s="50">
        <f>'COGS-COSS'!E100</f>
        <v>0</v>
      </c>
      <c r="C98" s="26" t="str">
        <f>IFERROR('COGS-COSS'!N100/'COGS-COSS'!K100,"")</f>
        <v/>
      </c>
      <c r="D98" s="319"/>
      <c r="E98" s="51">
        <f>Pricing!I100</f>
        <v>0</v>
      </c>
      <c r="F98" s="25" t="str">
        <f t="shared" si="4"/>
        <v/>
      </c>
      <c r="H98" s="22">
        <f>IFERROR(Pricing!P100,"")</f>
        <v>0</v>
      </c>
      <c r="I98" s="25" t="str">
        <f t="shared" si="5"/>
        <v/>
      </c>
      <c r="J98" s="52"/>
      <c r="K98" s="22">
        <f t="shared" si="6"/>
        <v>0</v>
      </c>
      <c r="L98" s="25" t="str">
        <f t="shared" si="7"/>
        <v/>
      </c>
    </row>
    <row r="99" spans="2:12" ht="18" customHeight="1" x14ac:dyDescent="0.35">
      <c r="B99" s="50">
        <f>'COGS-COSS'!E101</f>
        <v>0</v>
      </c>
      <c r="C99" s="26" t="str">
        <f>IFERROR('COGS-COSS'!N101/'COGS-COSS'!K101,"")</f>
        <v/>
      </c>
      <c r="D99" s="319"/>
      <c r="E99" s="51">
        <f>Pricing!I101</f>
        <v>0</v>
      </c>
      <c r="F99" s="25" t="str">
        <f t="shared" si="4"/>
        <v/>
      </c>
      <c r="H99" s="22">
        <f>IFERROR(Pricing!P101,"")</f>
        <v>0</v>
      </c>
      <c r="I99" s="25" t="str">
        <f t="shared" si="5"/>
        <v/>
      </c>
      <c r="J99" s="52"/>
      <c r="K99" s="22">
        <f t="shared" si="6"/>
        <v>0</v>
      </c>
      <c r="L99" s="25" t="str">
        <f t="shared" si="7"/>
        <v/>
      </c>
    </row>
    <row r="100" spans="2:12" ht="18" customHeight="1" x14ac:dyDescent="0.35">
      <c r="B100" s="50">
        <f>'COGS-COSS'!E102</f>
        <v>0</v>
      </c>
      <c r="C100" s="26" t="str">
        <f>IFERROR('COGS-COSS'!N102/'COGS-COSS'!K102,"")</f>
        <v/>
      </c>
      <c r="D100" s="319"/>
      <c r="E100" s="51">
        <f>Pricing!I102</f>
        <v>0</v>
      </c>
      <c r="F100" s="25" t="str">
        <f t="shared" si="4"/>
        <v/>
      </c>
      <c r="H100" s="22">
        <f>IFERROR(Pricing!P102,"")</f>
        <v>0</v>
      </c>
      <c r="I100" s="25" t="str">
        <f t="shared" si="5"/>
        <v/>
      </c>
      <c r="J100" s="52"/>
      <c r="K100" s="22">
        <f t="shared" si="6"/>
        <v>0</v>
      </c>
      <c r="L100" s="25" t="str">
        <f t="shared" si="7"/>
        <v/>
      </c>
    </row>
    <row r="101" spans="2:12" ht="18" customHeight="1" x14ac:dyDescent="0.35">
      <c r="B101" s="50">
        <f>'COGS-COSS'!E103</f>
        <v>0</v>
      </c>
      <c r="C101" s="26" t="str">
        <f>IFERROR('COGS-COSS'!N103/'COGS-COSS'!K103,"")</f>
        <v/>
      </c>
      <c r="D101" s="319"/>
      <c r="E101" s="51">
        <f>Pricing!I103</f>
        <v>0</v>
      </c>
      <c r="F101" s="25" t="str">
        <f t="shared" si="4"/>
        <v/>
      </c>
      <c r="H101" s="22">
        <f>IFERROR(Pricing!P103,"")</f>
        <v>0</v>
      </c>
      <c r="I101" s="25" t="str">
        <f t="shared" si="5"/>
        <v/>
      </c>
      <c r="J101" s="52"/>
      <c r="K101" s="22">
        <f t="shared" si="6"/>
        <v>0</v>
      </c>
      <c r="L101" s="25" t="str">
        <f t="shared" si="7"/>
        <v/>
      </c>
    </row>
    <row r="102" spans="2:12" ht="18" customHeight="1" x14ac:dyDescent="0.35">
      <c r="B102" s="50">
        <f>'COGS-COSS'!E104</f>
        <v>0</v>
      </c>
      <c r="C102" s="26" t="str">
        <f>IFERROR('COGS-COSS'!N104/'COGS-COSS'!K104,"")</f>
        <v/>
      </c>
      <c r="D102" s="319"/>
      <c r="E102" s="51">
        <f>Pricing!I104</f>
        <v>0</v>
      </c>
      <c r="F102" s="25" t="str">
        <f t="shared" si="4"/>
        <v/>
      </c>
      <c r="H102" s="22">
        <f>IFERROR(Pricing!P104,"")</f>
        <v>0</v>
      </c>
      <c r="I102" s="25" t="str">
        <f t="shared" si="5"/>
        <v/>
      </c>
      <c r="J102" s="52"/>
      <c r="K102" s="22">
        <f t="shared" si="6"/>
        <v>0</v>
      </c>
      <c r="L102" s="25" t="str">
        <f t="shared" si="7"/>
        <v/>
      </c>
    </row>
    <row r="103" spans="2:12" ht="18" customHeight="1" x14ac:dyDescent="0.35">
      <c r="B103" s="50">
        <f>'COGS-COSS'!E105</f>
        <v>0</v>
      </c>
      <c r="C103" s="26" t="str">
        <f>IFERROR('COGS-COSS'!N105/'COGS-COSS'!K105,"")</f>
        <v/>
      </c>
      <c r="D103" s="319"/>
      <c r="E103" s="51">
        <f>Pricing!I105</f>
        <v>0</v>
      </c>
      <c r="F103" s="25" t="str">
        <f t="shared" si="4"/>
        <v/>
      </c>
      <c r="H103" s="22">
        <f>IFERROR(Pricing!P105,"")</f>
        <v>0</v>
      </c>
      <c r="I103" s="25" t="str">
        <f t="shared" si="5"/>
        <v/>
      </c>
      <c r="J103" s="52"/>
      <c r="K103" s="22">
        <f t="shared" si="6"/>
        <v>0</v>
      </c>
      <c r="L103" s="25" t="str">
        <f t="shared" si="7"/>
        <v/>
      </c>
    </row>
    <row r="104" spans="2:12" ht="18" customHeight="1" x14ac:dyDescent="0.35">
      <c r="B104" s="50">
        <f>'COGS-COSS'!E106</f>
        <v>0</v>
      </c>
      <c r="C104" s="26" t="str">
        <f>IFERROR('COGS-COSS'!N106/'COGS-COSS'!K106,"")</f>
        <v/>
      </c>
      <c r="D104" s="319"/>
      <c r="E104" s="51">
        <f>Pricing!I106</f>
        <v>0</v>
      </c>
      <c r="F104" s="25" t="str">
        <f t="shared" si="4"/>
        <v/>
      </c>
      <c r="H104" s="22">
        <f>IFERROR(Pricing!P106,"")</f>
        <v>0</v>
      </c>
      <c r="I104" s="25" t="str">
        <f t="shared" si="5"/>
        <v/>
      </c>
      <c r="J104" s="52"/>
      <c r="K104" s="22">
        <f t="shared" si="6"/>
        <v>0</v>
      </c>
      <c r="L104" s="25" t="str">
        <f t="shared" si="7"/>
        <v/>
      </c>
    </row>
    <row r="105" spans="2:12" ht="18" customHeight="1" x14ac:dyDescent="0.35">
      <c r="B105" s="50">
        <f>'COGS-COSS'!E107</f>
        <v>0</v>
      </c>
      <c r="C105" s="26" t="str">
        <f>IFERROR('COGS-COSS'!N107/'COGS-COSS'!K107,"")</f>
        <v/>
      </c>
      <c r="D105" s="319"/>
      <c r="E105" s="51">
        <f>Pricing!I107</f>
        <v>0</v>
      </c>
      <c r="F105" s="25" t="str">
        <f t="shared" si="4"/>
        <v/>
      </c>
      <c r="H105" s="22">
        <f>IFERROR(Pricing!P107,"")</f>
        <v>0</v>
      </c>
      <c r="I105" s="25" t="str">
        <f t="shared" si="5"/>
        <v/>
      </c>
      <c r="J105" s="52"/>
      <c r="K105" s="22">
        <f t="shared" si="6"/>
        <v>0</v>
      </c>
      <c r="L105" s="25" t="str">
        <f t="shared" si="7"/>
        <v/>
      </c>
    </row>
    <row r="106" spans="2:12" ht="18" customHeight="1" x14ac:dyDescent="0.35">
      <c r="B106" s="50">
        <f>'COGS-COSS'!E108</f>
        <v>0</v>
      </c>
      <c r="C106" s="26" t="str">
        <f>IFERROR('COGS-COSS'!N108/'COGS-COSS'!K108,"")</f>
        <v/>
      </c>
      <c r="D106" s="319"/>
      <c r="E106" s="51">
        <f>Pricing!I108</f>
        <v>0</v>
      </c>
      <c r="F106" s="25" t="str">
        <f t="shared" si="4"/>
        <v/>
      </c>
      <c r="H106" s="22">
        <f>IFERROR(Pricing!P108,"")</f>
        <v>0</v>
      </c>
      <c r="I106" s="25" t="str">
        <f t="shared" si="5"/>
        <v/>
      </c>
      <c r="J106" s="52"/>
      <c r="K106" s="22">
        <f t="shared" si="6"/>
        <v>0</v>
      </c>
      <c r="L106" s="25" t="str">
        <f t="shared" si="7"/>
        <v/>
      </c>
    </row>
    <row r="107" spans="2:12" ht="18" customHeight="1" x14ac:dyDescent="0.35">
      <c r="B107" s="50">
        <f>'COGS-COSS'!E109</f>
        <v>0</v>
      </c>
      <c r="C107" s="26" t="str">
        <f>IFERROR('COGS-COSS'!N109/'COGS-COSS'!K109,"")</f>
        <v/>
      </c>
      <c r="D107" s="319"/>
      <c r="E107" s="51">
        <f>Pricing!I109</f>
        <v>0</v>
      </c>
      <c r="F107" s="25" t="str">
        <f t="shared" si="4"/>
        <v/>
      </c>
      <c r="H107" s="22">
        <f>IFERROR(Pricing!P109,"")</f>
        <v>0</v>
      </c>
      <c r="I107" s="25" t="str">
        <f t="shared" si="5"/>
        <v/>
      </c>
      <c r="J107" s="52"/>
      <c r="K107" s="22">
        <f t="shared" si="6"/>
        <v>0</v>
      </c>
      <c r="L107" s="25" t="str">
        <f t="shared" si="7"/>
        <v/>
      </c>
    </row>
    <row r="108" spans="2:12" ht="18" customHeight="1" x14ac:dyDescent="0.35">
      <c r="F108" s="23"/>
    </row>
    <row r="109" spans="2:12" ht="18" customHeight="1" x14ac:dyDescent="0.35">
      <c r="F109" s="23"/>
    </row>
    <row r="110" spans="2:12" ht="18" customHeight="1" x14ac:dyDescent="0.35">
      <c r="F110" s="23"/>
    </row>
    <row r="111" spans="2:12" ht="18" customHeight="1" x14ac:dyDescent="0.35">
      <c r="F111" s="23"/>
    </row>
  </sheetData>
  <sheetProtection algorithmName="SHA-512" hashValue="a8ui8zueveI6BqjC1Rnmee192KCj74Jo1LNJ3exnNJCorJbfyLrGEmwDtUNyGd5+h9ZYVXzYx3RNoJ/CmA6x5w==" saltValue="9sPQ7yoqb2m+17r8y81trA==" spinCount="100000" sheet="1" objects="1" scenarios="1"/>
  <mergeCells count="9">
    <mergeCell ref="K5:L5"/>
    <mergeCell ref="H5:I5"/>
    <mergeCell ref="B1:L1"/>
    <mergeCell ref="B5:B7"/>
    <mergeCell ref="B2:L2"/>
    <mergeCell ref="C5:C6"/>
    <mergeCell ref="E5:F5"/>
    <mergeCell ref="C3:F3"/>
    <mergeCell ref="C4:F4"/>
  </mergeCells>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BD92-6672-40F9-A4D0-5D52D6613C9E}">
  <sheetPr>
    <tabColor rgb="FF808000"/>
  </sheetPr>
  <dimension ref="B1:I200"/>
  <sheetViews>
    <sheetView showGridLines="0" showRowColHeaders="0" showZeros="0" zoomScaleNormal="100" workbookViewId="0">
      <pane ySplit="5" topLeftCell="A6" activePane="bottomLeft" state="frozen"/>
      <selection activeCell="I22" sqref="I22"/>
      <selection pane="bottomLeft" activeCell="I22" sqref="I22"/>
    </sheetView>
  </sheetViews>
  <sheetFormatPr defaultColWidth="8.90625" defaultRowHeight="14.5" x14ac:dyDescent="0.35"/>
  <cols>
    <col min="1" max="1" width="2.1796875" customWidth="1"/>
    <col min="2" max="2" width="24.1796875" customWidth="1"/>
    <col min="3" max="3" width="15" customWidth="1"/>
    <col min="4" max="4" width="14.08984375" style="21" customWidth="1"/>
    <col min="5" max="5" width="0.453125" customWidth="1"/>
    <col min="6" max="6" width="10.08984375" style="21" customWidth="1"/>
    <col min="7" max="7" width="0.453125" customWidth="1"/>
    <col min="8" max="8" width="10.08984375" style="21" customWidth="1"/>
    <col min="9" max="9" width="12.6328125" style="45" customWidth="1"/>
  </cols>
  <sheetData>
    <row r="1" spans="2:9" ht="30" customHeight="1" x14ac:dyDescent="0.35">
      <c r="B1" s="706">
        <f>'Start Here'!M10</f>
        <v>0</v>
      </c>
      <c r="C1" s="706"/>
      <c r="D1" s="706"/>
      <c r="E1" s="706"/>
      <c r="F1" s="706"/>
      <c r="G1" s="706"/>
      <c r="H1" s="706"/>
      <c r="I1" s="706"/>
    </row>
    <row r="2" spans="2:9" s="290" customFormat="1" ht="24" customHeight="1" x14ac:dyDescent="0.35">
      <c r="B2" s="758" t="s">
        <v>68</v>
      </c>
      <c r="C2" s="758"/>
      <c r="D2" s="758"/>
      <c r="E2" s="758"/>
      <c r="F2" s="758"/>
      <c r="G2" s="758"/>
      <c r="H2" s="758"/>
      <c r="I2" s="758"/>
    </row>
    <row r="3" spans="2:9" s="421" customFormat="1" ht="24" customHeight="1" x14ac:dyDescent="0.35">
      <c r="B3" s="426" t="s">
        <v>87</v>
      </c>
      <c r="C3" s="420" t="str">
        <f>'Start Here'!M11</f>
        <v>Select Review Purpose</v>
      </c>
      <c r="D3" s="418"/>
      <c r="G3" s="420"/>
    </row>
    <row r="4" spans="2:9" s="421" customFormat="1" ht="24" customHeight="1" x14ac:dyDescent="0.35">
      <c r="B4" s="484" t="s">
        <v>88</v>
      </c>
      <c r="C4" s="62" t="str">
        <f>'Start Here'!M12</f>
        <v>Select Reporting Period</v>
      </c>
      <c r="D4" s="419"/>
      <c r="G4" s="62"/>
    </row>
    <row r="5" spans="2:9" s="3" customFormat="1" ht="47.4" customHeight="1" x14ac:dyDescent="0.35">
      <c r="B5" s="35"/>
      <c r="C5" s="35"/>
      <c r="D5" s="408" t="s">
        <v>62</v>
      </c>
      <c r="F5" s="408" t="s">
        <v>76</v>
      </c>
      <c r="H5" s="757" t="s">
        <v>36</v>
      </c>
      <c r="I5" s="757"/>
    </row>
    <row r="6" spans="2:9" s="27" customFormat="1" ht="27" customHeight="1" x14ac:dyDescent="0.35">
      <c r="B6" s="756" t="s">
        <v>32</v>
      </c>
      <c r="C6" s="756"/>
      <c r="D6" s="32">
        <f>Sales!F7</f>
        <v>0</v>
      </c>
      <c r="E6" s="235"/>
      <c r="F6" s="32">
        <f>Sales!I7</f>
        <v>0</v>
      </c>
      <c r="G6" s="235"/>
      <c r="H6" s="32">
        <f t="shared" ref="H6:H37" si="0">F6-D6</f>
        <v>0</v>
      </c>
      <c r="I6" s="57" t="str">
        <f>IFERROR((H6/D6),"")</f>
        <v/>
      </c>
    </row>
    <row r="7" spans="2:9" s="27" customFormat="1" ht="21.65" customHeight="1" x14ac:dyDescent="0.35">
      <c r="B7" s="755" t="s">
        <v>55</v>
      </c>
      <c r="C7" s="755"/>
      <c r="D7" s="32">
        <f>'COGS-COSS'!N9</f>
        <v>0</v>
      </c>
      <c r="E7" s="235"/>
      <c r="F7" s="32">
        <f>'COGS-COSS'!N9</f>
        <v>0</v>
      </c>
      <c r="G7" s="235"/>
      <c r="H7" s="32">
        <f t="shared" si="0"/>
        <v>0</v>
      </c>
      <c r="I7" s="57" t="str">
        <f>IFERROR((H7/D7),"")</f>
        <v/>
      </c>
    </row>
    <row r="8" spans="2:9" s="27" customFormat="1" ht="21.65" customHeight="1" x14ac:dyDescent="0.35">
      <c r="B8" s="756" t="s">
        <v>43</v>
      </c>
      <c r="C8" s="756"/>
      <c r="D8" s="106">
        <f>D6-D7</f>
        <v>0</v>
      </c>
      <c r="E8" s="236"/>
      <c r="F8" s="106">
        <f>F6-F7</f>
        <v>0</v>
      </c>
      <c r="G8" s="236"/>
      <c r="H8" s="106">
        <f t="shared" si="0"/>
        <v>0</v>
      </c>
      <c r="I8" s="55" t="str">
        <f>IFERROR((H8/D8),"")</f>
        <v/>
      </c>
    </row>
    <row r="9" spans="2:9" s="27" customFormat="1" ht="21.65" customHeight="1" x14ac:dyDescent="0.35">
      <c r="B9" s="755" t="s">
        <v>56</v>
      </c>
      <c r="C9" s="755"/>
      <c r="D9" s="57" t="str">
        <f>IFERROR((D8/D6),"")</f>
        <v/>
      </c>
      <c r="E9" s="29"/>
      <c r="F9" s="57" t="str">
        <f>IFERROR((F8/F6),"")</f>
        <v/>
      </c>
      <c r="G9" s="29"/>
      <c r="H9" s="57" t="str">
        <f>IFERROR(F9-D9,"")</f>
        <v/>
      </c>
      <c r="I9" s="57" t="str">
        <f>IFERROR((H9/D9),"")</f>
        <v/>
      </c>
    </row>
    <row r="10" spans="2:9" s="27" customFormat="1" ht="21.65" customHeight="1" x14ac:dyDescent="0.35">
      <c r="B10" s="755" t="s">
        <v>40</v>
      </c>
      <c r="C10" s="755"/>
      <c r="D10" s="57" t="str">
        <f>IFERROR((D8/D7),"")</f>
        <v/>
      </c>
      <c r="E10" s="29"/>
      <c r="F10" s="57" t="str">
        <f>IFERROR((F8/F7),"")</f>
        <v/>
      </c>
      <c r="G10" s="29"/>
      <c r="H10" s="57" t="str">
        <f>IFERROR(F10-D10,"")</f>
        <v/>
      </c>
      <c r="I10" s="57" t="str">
        <f>IFERROR((H10/D10),"")</f>
        <v/>
      </c>
    </row>
    <row r="11" spans="2:9" s="27" customFormat="1" ht="21.65" customHeight="1" x14ac:dyDescent="0.35">
      <c r="B11" s="31" t="s">
        <v>126</v>
      </c>
      <c r="C11" s="31"/>
      <c r="D11" s="30"/>
      <c r="F11" s="30"/>
      <c r="H11" s="28">
        <f t="shared" si="0"/>
        <v>0</v>
      </c>
      <c r="I11" s="57"/>
    </row>
    <row r="12" spans="2:9" s="27" customFormat="1" ht="18" customHeight="1" x14ac:dyDescent="0.35">
      <c r="B12" s="755" t="str">
        <f>OPEX!B8</f>
        <v>G&amp;A Payroll Expense</v>
      </c>
      <c r="C12" s="755"/>
      <c r="D12" s="32">
        <f>OPEX!E8</f>
        <v>0</v>
      </c>
      <c r="E12" s="235"/>
      <c r="F12" s="32">
        <f>OPEX!E8</f>
        <v>0</v>
      </c>
      <c r="G12" s="235"/>
      <c r="H12" s="32">
        <f t="shared" si="0"/>
        <v>0</v>
      </c>
      <c r="I12" s="57" t="str">
        <f t="shared" ref="I12:I45" si="1">IFERROR((H12/D12),"")</f>
        <v/>
      </c>
    </row>
    <row r="13" spans="2:9" s="27" customFormat="1" ht="18" customHeight="1" x14ac:dyDescent="0.35">
      <c r="B13" s="755" t="str">
        <f>OPEX!B9</f>
        <v>Advertising</v>
      </c>
      <c r="C13" s="755"/>
      <c r="D13" s="32">
        <f>OPEX!E9</f>
        <v>0</v>
      </c>
      <c r="E13" s="235"/>
      <c r="F13" s="32">
        <f>OPEX!E9</f>
        <v>0</v>
      </c>
      <c r="G13" s="235"/>
      <c r="H13" s="32">
        <f t="shared" si="0"/>
        <v>0</v>
      </c>
      <c r="I13" s="57" t="str">
        <f t="shared" si="1"/>
        <v/>
      </c>
    </row>
    <row r="14" spans="2:9" s="27" customFormat="1" ht="18" customHeight="1" x14ac:dyDescent="0.35">
      <c r="B14" s="755" t="str">
        <f>OPEX!B10</f>
        <v>Bank Fees</v>
      </c>
      <c r="C14" s="755"/>
      <c r="D14" s="32">
        <f>OPEX!E10</f>
        <v>0</v>
      </c>
      <c r="E14" s="235"/>
      <c r="F14" s="32">
        <f>OPEX!E10</f>
        <v>0</v>
      </c>
      <c r="G14" s="235"/>
      <c r="H14" s="32">
        <f t="shared" si="0"/>
        <v>0</v>
      </c>
      <c r="I14" s="57" t="str">
        <f t="shared" si="1"/>
        <v/>
      </c>
    </row>
    <row r="15" spans="2:9" s="27" customFormat="1" ht="18" customHeight="1" x14ac:dyDescent="0.35">
      <c r="B15" s="755" t="str">
        <f>OPEX!B11</f>
        <v>Communications</v>
      </c>
      <c r="C15" s="755"/>
      <c r="D15" s="32">
        <f>OPEX!E11</f>
        <v>0</v>
      </c>
      <c r="E15" s="235"/>
      <c r="F15" s="32">
        <f>OPEX!E11</f>
        <v>0</v>
      </c>
      <c r="G15" s="235"/>
      <c r="H15" s="32">
        <f t="shared" si="0"/>
        <v>0</v>
      </c>
      <c r="I15" s="57" t="str">
        <f t="shared" si="1"/>
        <v/>
      </c>
    </row>
    <row r="16" spans="2:9" s="27" customFormat="1" ht="18" customHeight="1" x14ac:dyDescent="0.35">
      <c r="B16" s="755" t="str">
        <f>OPEX!B12</f>
        <v>Company Credit Cards</v>
      </c>
      <c r="C16" s="755"/>
      <c r="D16" s="32">
        <f>OPEX!E12</f>
        <v>0</v>
      </c>
      <c r="E16" s="235"/>
      <c r="F16" s="32">
        <f>OPEX!E12</f>
        <v>0</v>
      </c>
      <c r="G16" s="235"/>
      <c r="H16" s="32">
        <f t="shared" si="0"/>
        <v>0</v>
      </c>
      <c r="I16" s="57" t="str">
        <f t="shared" si="1"/>
        <v/>
      </c>
    </row>
    <row r="17" spans="2:9" s="27" customFormat="1" ht="18" customHeight="1" x14ac:dyDescent="0.35">
      <c r="B17" s="755" t="str">
        <f>OPEX!B13</f>
        <v>Credit Card Processing Fees</v>
      </c>
      <c r="C17" s="755"/>
      <c r="D17" s="32">
        <f>OPEX!E13</f>
        <v>0</v>
      </c>
      <c r="E17" s="235"/>
      <c r="F17" s="32">
        <f>OPEX!E13</f>
        <v>0</v>
      </c>
      <c r="G17" s="235"/>
      <c r="H17" s="32">
        <f t="shared" si="0"/>
        <v>0</v>
      </c>
      <c r="I17" s="57" t="str">
        <f t="shared" si="1"/>
        <v/>
      </c>
    </row>
    <row r="18" spans="2:9" s="27" customFormat="1" ht="18" customHeight="1" x14ac:dyDescent="0.35">
      <c r="B18" s="755" t="str">
        <f>OPEX!B14</f>
        <v>Equipment Rental, Office</v>
      </c>
      <c r="C18" s="755"/>
      <c r="D18" s="32">
        <f>OPEX!E14</f>
        <v>0</v>
      </c>
      <c r="E18" s="235"/>
      <c r="F18" s="32">
        <f>OPEX!E14</f>
        <v>0</v>
      </c>
      <c r="G18" s="235"/>
      <c r="H18" s="32">
        <f t="shared" si="0"/>
        <v>0</v>
      </c>
      <c r="I18" s="57" t="str">
        <f t="shared" si="1"/>
        <v/>
      </c>
    </row>
    <row r="19" spans="2:9" s="27" customFormat="1" ht="18" customHeight="1" x14ac:dyDescent="0.35">
      <c r="B19" s="755" t="str">
        <f>OPEX!B15</f>
        <v>Insurance, Business</v>
      </c>
      <c r="C19" s="755"/>
      <c r="D19" s="32">
        <f>OPEX!E15</f>
        <v>0</v>
      </c>
      <c r="E19" s="235"/>
      <c r="F19" s="32">
        <f>OPEX!E15</f>
        <v>0</v>
      </c>
      <c r="G19" s="235"/>
      <c r="H19" s="32">
        <f t="shared" si="0"/>
        <v>0</v>
      </c>
      <c r="I19" s="57" t="str">
        <f t="shared" si="1"/>
        <v/>
      </c>
    </row>
    <row r="20" spans="2:9" s="27" customFormat="1" ht="18" customHeight="1" x14ac:dyDescent="0.35">
      <c r="B20" s="755" t="str">
        <f>OPEX!B16</f>
        <v>Insurance, General Liability</v>
      </c>
      <c r="C20" s="755"/>
      <c r="D20" s="32">
        <f>OPEX!E16</f>
        <v>0</v>
      </c>
      <c r="E20" s="235"/>
      <c r="F20" s="32">
        <f>OPEX!E16</f>
        <v>0</v>
      </c>
      <c r="G20" s="235"/>
      <c r="H20" s="32">
        <f t="shared" si="0"/>
        <v>0</v>
      </c>
      <c r="I20" s="57" t="str">
        <f t="shared" si="1"/>
        <v/>
      </c>
    </row>
    <row r="21" spans="2:9" s="27" customFormat="1" ht="18" customHeight="1" x14ac:dyDescent="0.35">
      <c r="B21" s="755" t="str">
        <f>OPEX!B17</f>
        <v>Interest Expense</v>
      </c>
      <c r="C21" s="755"/>
      <c r="D21" s="32">
        <f>OPEX!E17</f>
        <v>0</v>
      </c>
      <c r="E21" s="235"/>
      <c r="F21" s="32">
        <f>OPEX!E17</f>
        <v>0</v>
      </c>
      <c r="G21" s="235"/>
      <c r="H21" s="32">
        <f t="shared" si="0"/>
        <v>0</v>
      </c>
      <c r="I21" s="57" t="str">
        <f t="shared" si="1"/>
        <v/>
      </c>
    </row>
    <row r="22" spans="2:9" s="27" customFormat="1" ht="18" customHeight="1" x14ac:dyDescent="0.35">
      <c r="B22" s="755" t="str">
        <f>OPEX!B18</f>
        <v>Licenses, Permits &amp; Fees</v>
      </c>
      <c r="C22" s="755"/>
      <c r="D22" s="32">
        <f>OPEX!E18</f>
        <v>0</v>
      </c>
      <c r="E22" s="235"/>
      <c r="F22" s="32">
        <f>OPEX!E18</f>
        <v>0</v>
      </c>
      <c r="G22" s="235"/>
      <c r="H22" s="32">
        <f t="shared" si="0"/>
        <v>0</v>
      </c>
      <c r="I22" s="57" t="str">
        <f t="shared" si="1"/>
        <v/>
      </c>
    </row>
    <row r="23" spans="2:9" s="27" customFormat="1" ht="18" customHeight="1" x14ac:dyDescent="0.35">
      <c r="B23" s="755" t="str">
        <f>OPEX!B19</f>
        <v>Line of Credit</v>
      </c>
      <c r="C23" s="755"/>
      <c r="D23" s="32">
        <f>OPEX!E19</f>
        <v>0</v>
      </c>
      <c r="E23" s="235"/>
      <c r="F23" s="32">
        <f>OPEX!E19</f>
        <v>0</v>
      </c>
      <c r="G23" s="235"/>
      <c r="H23" s="32">
        <f t="shared" si="0"/>
        <v>0</v>
      </c>
      <c r="I23" s="57" t="str">
        <f t="shared" si="1"/>
        <v/>
      </c>
    </row>
    <row r="24" spans="2:9" s="27" customFormat="1" ht="18" customHeight="1" x14ac:dyDescent="0.35">
      <c r="B24" s="755" t="str">
        <f>OPEX!B20</f>
        <v>Memberships, Dues &amp; Fees</v>
      </c>
      <c r="C24" s="755"/>
      <c r="D24" s="32">
        <f>OPEX!E20</f>
        <v>0</v>
      </c>
      <c r="E24" s="235"/>
      <c r="F24" s="32">
        <f>OPEX!E20</f>
        <v>0</v>
      </c>
      <c r="G24" s="235"/>
      <c r="H24" s="32">
        <f t="shared" si="0"/>
        <v>0</v>
      </c>
      <c r="I24" s="57" t="str">
        <f t="shared" si="1"/>
        <v/>
      </c>
    </row>
    <row r="25" spans="2:9" s="27" customFormat="1" ht="18" customHeight="1" x14ac:dyDescent="0.35">
      <c r="B25" s="755" t="str">
        <f>OPEX!B21</f>
        <v>Miscellaneous (G&amp;A)</v>
      </c>
      <c r="C25" s="755"/>
      <c r="D25" s="32">
        <f>OPEX!E21</f>
        <v>0</v>
      </c>
      <c r="E25" s="235"/>
      <c r="F25" s="32">
        <f>OPEX!E21</f>
        <v>0</v>
      </c>
      <c r="G25" s="235"/>
      <c r="H25" s="32">
        <f t="shared" si="0"/>
        <v>0</v>
      </c>
      <c r="I25" s="57" t="str">
        <f t="shared" si="1"/>
        <v/>
      </c>
    </row>
    <row r="26" spans="2:9" s="27" customFormat="1" ht="18" customHeight="1" x14ac:dyDescent="0.35">
      <c r="B26" s="755" t="str">
        <f>OPEX!B22</f>
        <v>Office Supplies</v>
      </c>
      <c r="C26" s="755"/>
      <c r="D26" s="32">
        <f>OPEX!E22</f>
        <v>0</v>
      </c>
      <c r="E26" s="235"/>
      <c r="F26" s="32">
        <f>OPEX!E22</f>
        <v>0</v>
      </c>
      <c r="G26" s="235"/>
      <c r="H26" s="32">
        <f t="shared" si="0"/>
        <v>0</v>
      </c>
      <c r="I26" s="57" t="str">
        <f t="shared" si="1"/>
        <v/>
      </c>
    </row>
    <row r="27" spans="2:9" s="27" customFormat="1" ht="18" customHeight="1" x14ac:dyDescent="0.35">
      <c r="B27" s="755" t="str">
        <f>OPEX!B23</f>
        <v>Payroll Processing</v>
      </c>
      <c r="C27" s="755"/>
      <c r="D27" s="32">
        <f>OPEX!E23</f>
        <v>0</v>
      </c>
      <c r="E27" s="235"/>
      <c r="F27" s="32">
        <f>OPEX!E23</f>
        <v>0</v>
      </c>
      <c r="G27" s="235"/>
      <c r="H27" s="32">
        <f t="shared" si="0"/>
        <v>0</v>
      </c>
      <c r="I27" s="57" t="str">
        <f t="shared" si="1"/>
        <v/>
      </c>
    </row>
    <row r="28" spans="2:9" s="27" customFormat="1" ht="18" customHeight="1" x14ac:dyDescent="0.35">
      <c r="B28" s="755" t="str">
        <f>OPEX!B24</f>
        <v>Professional Services</v>
      </c>
      <c r="C28" s="755"/>
      <c r="D28" s="32">
        <f>OPEX!E24</f>
        <v>0</v>
      </c>
      <c r="E28" s="235"/>
      <c r="F28" s="32">
        <f>OPEX!E24</f>
        <v>0</v>
      </c>
      <c r="G28" s="235"/>
      <c r="H28" s="32">
        <f t="shared" si="0"/>
        <v>0</v>
      </c>
      <c r="I28" s="57" t="str">
        <f t="shared" si="1"/>
        <v/>
      </c>
    </row>
    <row r="29" spans="2:9" s="27" customFormat="1" ht="18" customHeight="1" x14ac:dyDescent="0.35">
      <c r="B29" s="755" t="str">
        <f>OPEX!B25</f>
        <v>R&amp;M, Shop Equipment</v>
      </c>
      <c r="C29" s="755"/>
      <c r="D29" s="32">
        <f>OPEX!E25</f>
        <v>0</v>
      </c>
      <c r="E29" s="235"/>
      <c r="F29" s="32">
        <f>OPEX!E25</f>
        <v>0</v>
      </c>
      <c r="G29" s="235"/>
      <c r="H29" s="32">
        <f t="shared" si="0"/>
        <v>0</v>
      </c>
      <c r="I29" s="57" t="str">
        <f t="shared" si="1"/>
        <v/>
      </c>
    </row>
    <row r="30" spans="2:9" s="27" customFormat="1" ht="18" customHeight="1" x14ac:dyDescent="0.35">
      <c r="B30" s="755" t="str">
        <f>OPEX!B26</f>
        <v>Refuse Disposal</v>
      </c>
      <c r="C30" s="755"/>
      <c r="D30" s="32">
        <f>OPEX!E26</f>
        <v>0</v>
      </c>
      <c r="E30" s="235"/>
      <c r="F30" s="32">
        <f>OPEX!E26</f>
        <v>0</v>
      </c>
      <c r="G30" s="235"/>
      <c r="H30" s="32">
        <f t="shared" si="0"/>
        <v>0</v>
      </c>
      <c r="I30" s="57" t="str">
        <f t="shared" si="1"/>
        <v/>
      </c>
    </row>
    <row r="31" spans="2:9" s="27" customFormat="1" ht="18" customHeight="1" x14ac:dyDescent="0.35">
      <c r="B31" s="755" t="str">
        <f>OPEX!B27</f>
        <v>Rent or Lease, Office</v>
      </c>
      <c r="C31" s="755"/>
      <c r="D31" s="32">
        <f>OPEX!E27</f>
        <v>0</v>
      </c>
      <c r="E31" s="235"/>
      <c r="F31" s="32">
        <f>OPEX!E27</f>
        <v>0</v>
      </c>
      <c r="G31" s="235"/>
      <c r="H31" s="32">
        <f t="shared" si="0"/>
        <v>0</v>
      </c>
      <c r="I31" s="57" t="str">
        <f t="shared" si="1"/>
        <v/>
      </c>
    </row>
    <row r="32" spans="2:9" s="27" customFormat="1" ht="18" customHeight="1" x14ac:dyDescent="0.35">
      <c r="B32" s="755" t="str">
        <f>OPEX!B28</f>
        <v>Rent or Lease, Property (Yard)</v>
      </c>
      <c r="C32" s="755"/>
      <c r="D32" s="32">
        <f>OPEX!E28</f>
        <v>0</v>
      </c>
      <c r="E32" s="235"/>
      <c r="F32" s="32">
        <f>OPEX!E28</f>
        <v>0</v>
      </c>
      <c r="G32" s="235"/>
      <c r="H32" s="32">
        <f t="shared" si="0"/>
        <v>0</v>
      </c>
      <c r="I32" s="57" t="str">
        <f t="shared" si="1"/>
        <v/>
      </c>
    </row>
    <row r="33" spans="2:9" s="27" customFormat="1" ht="18" customHeight="1" x14ac:dyDescent="0.35">
      <c r="B33" s="755" t="str">
        <f>OPEX!B29</f>
        <v>Rent or Lease, Shop</v>
      </c>
      <c r="C33" s="755"/>
      <c r="D33" s="32">
        <f>OPEX!E29</f>
        <v>0</v>
      </c>
      <c r="E33" s="235"/>
      <c r="F33" s="32">
        <f>OPEX!E29</f>
        <v>0</v>
      </c>
      <c r="G33" s="235"/>
      <c r="H33" s="32">
        <f t="shared" si="0"/>
        <v>0</v>
      </c>
      <c r="I33" s="57" t="str">
        <f t="shared" si="1"/>
        <v/>
      </c>
    </row>
    <row r="34" spans="2:9" s="27" customFormat="1" ht="18" customHeight="1" x14ac:dyDescent="0.35">
      <c r="B34" s="755" t="str">
        <f>OPEX!B30</f>
        <v>Rent or Lease, Shop Equipment</v>
      </c>
      <c r="C34" s="755"/>
      <c r="D34" s="32">
        <f>OPEX!E30</f>
        <v>0</v>
      </c>
      <c r="E34" s="235"/>
      <c r="F34" s="32">
        <f>OPEX!E30</f>
        <v>0</v>
      </c>
      <c r="G34" s="235"/>
      <c r="H34" s="32">
        <f t="shared" si="0"/>
        <v>0</v>
      </c>
      <c r="I34" s="57" t="str">
        <f t="shared" si="1"/>
        <v/>
      </c>
    </row>
    <row r="35" spans="2:9" s="27" customFormat="1" ht="18" customHeight="1" x14ac:dyDescent="0.35">
      <c r="B35" s="755" t="str">
        <f>OPEX!B31</f>
        <v>Rent or Lease, Storage Unit</v>
      </c>
      <c r="C35" s="755"/>
      <c r="D35" s="32">
        <f>OPEX!E31</f>
        <v>0</v>
      </c>
      <c r="E35" s="235"/>
      <c r="F35" s="32">
        <f>OPEX!E31</f>
        <v>0</v>
      </c>
      <c r="G35" s="235"/>
      <c r="H35" s="32">
        <f t="shared" si="0"/>
        <v>0</v>
      </c>
      <c r="I35" s="57" t="str">
        <f t="shared" si="1"/>
        <v/>
      </c>
    </row>
    <row r="36" spans="2:9" s="27" customFormat="1" ht="18" customHeight="1" x14ac:dyDescent="0.35">
      <c r="B36" s="755" t="str">
        <f>OPEX!B32</f>
        <v>Repair and Maintenance G&amp;A</v>
      </c>
      <c r="C36" s="755"/>
      <c r="D36" s="32">
        <f>OPEX!E32</f>
        <v>0</v>
      </c>
      <c r="E36" s="235"/>
      <c r="F36" s="32">
        <f>OPEX!E32</f>
        <v>0</v>
      </c>
      <c r="G36" s="235"/>
      <c r="H36" s="32">
        <f t="shared" si="0"/>
        <v>0</v>
      </c>
      <c r="I36" s="57" t="str">
        <f t="shared" si="1"/>
        <v/>
      </c>
    </row>
    <row r="37" spans="2:9" s="27" customFormat="1" ht="18" customHeight="1" x14ac:dyDescent="0.35">
      <c r="B37" s="755" t="str">
        <f>OPEX!B33</f>
        <v>Shop Supplies</v>
      </c>
      <c r="C37" s="755"/>
      <c r="D37" s="32">
        <f>OPEX!E33</f>
        <v>0</v>
      </c>
      <c r="E37" s="235"/>
      <c r="F37" s="32">
        <f>OPEX!E33</f>
        <v>0</v>
      </c>
      <c r="G37" s="235"/>
      <c r="H37" s="32">
        <f t="shared" si="0"/>
        <v>0</v>
      </c>
      <c r="I37" s="57" t="str">
        <f t="shared" si="1"/>
        <v/>
      </c>
    </row>
    <row r="38" spans="2:9" s="27" customFormat="1" ht="18" customHeight="1" x14ac:dyDescent="0.35">
      <c r="B38" s="755" t="str">
        <f>OPEX!B34</f>
        <v>Travel, Meals and Entertainment</v>
      </c>
      <c r="C38" s="755"/>
      <c r="D38" s="32">
        <f>OPEX!E34</f>
        <v>0</v>
      </c>
      <c r="E38" s="235"/>
      <c r="F38" s="32">
        <f>OPEX!E34</f>
        <v>0</v>
      </c>
      <c r="G38" s="235"/>
      <c r="H38" s="32">
        <f t="shared" ref="H38:H69" si="2">F38-D38</f>
        <v>0</v>
      </c>
      <c r="I38" s="57" t="str">
        <f t="shared" si="1"/>
        <v/>
      </c>
    </row>
    <row r="39" spans="2:9" s="27" customFormat="1" ht="18" customHeight="1" x14ac:dyDescent="0.35">
      <c r="B39" s="755" t="str">
        <f>OPEX!B35</f>
        <v>Utilities, Commercial Power</v>
      </c>
      <c r="C39" s="755"/>
      <c r="D39" s="32">
        <f>OPEX!E35</f>
        <v>0</v>
      </c>
      <c r="E39" s="235"/>
      <c r="F39" s="32">
        <f>OPEX!E35</f>
        <v>0</v>
      </c>
      <c r="G39" s="235"/>
      <c r="H39" s="32">
        <f t="shared" si="2"/>
        <v>0</v>
      </c>
      <c r="I39" s="57" t="str">
        <f t="shared" si="1"/>
        <v/>
      </c>
    </row>
    <row r="40" spans="2:9" s="27" customFormat="1" ht="18" customHeight="1" x14ac:dyDescent="0.35">
      <c r="B40" s="755" t="str">
        <f>OPEX!B36</f>
        <v>Utilities, Water and Sewer</v>
      </c>
      <c r="C40" s="755"/>
      <c r="D40" s="32">
        <f>OPEX!E36</f>
        <v>0</v>
      </c>
      <c r="E40" s="235"/>
      <c r="F40" s="32">
        <f>OPEX!E36</f>
        <v>0</v>
      </c>
      <c r="G40" s="235"/>
      <c r="H40" s="32">
        <f t="shared" si="2"/>
        <v>0</v>
      </c>
      <c r="I40" s="57" t="str">
        <f t="shared" si="1"/>
        <v/>
      </c>
    </row>
    <row r="41" spans="2:9" s="27" customFormat="1" ht="18" customHeight="1" x14ac:dyDescent="0.35">
      <c r="B41" s="755" t="str">
        <f>OPEX!B37</f>
        <v>Vehicle Expense, Fuel, Parking, Tolls</v>
      </c>
      <c r="C41" s="755"/>
      <c r="D41" s="32">
        <f>OPEX!E37</f>
        <v>0</v>
      </c>
      <c r="E41" s="235"/>
      <c r="F41" s="32">
        <f>OPEX!E37</f>
        <v>0</v>
      </c>
      <c r="G41" s="235"/>
      <c r="H41" s="32">
        <f t="shared" si="2"/>
        <v>0</v>
      </c>
      <c r="I41" s="57" t="str">
        <f t="shared" si="1"/>
        <v/>
      </c>
    </row>
    <row r="42" spans="2:9" s="27" customFormat="1" ht="18" customHeight="1" x14ac:dyDescent="0.35">
      <c r="B42" s="755" t="str">
        <f>OPEX!B38</f>
        <v>Vehicle Expense, Lease/Loan</v>
      </c>
      <c r="C42" s="755"/>
      <c r="D42" s="32">
        <f>OPEX!E38</f>
        <v>0</v>
      </c>
      <c r="E42" s="235"/>
      <c r="F42" s="32">
        <f>OPEX!E38</f>
        <v>0</v>
      </c>
      <c r="G42" s="235"/>
      <c r="H42" s="32">
        <f t="shared" si="2"/>
        <v>0</v>
      </c>
      <c r="I42" s="57" t="str">
        <f t="shared" si="1"/>
        <v/>
      </c>
    </row>
    <row r="43" spans="2:9" s="27" customFormat="1" ht="18" customHeight="1" x14ac:dyDescent="0.35">
      <c r="B43" s="755" t="str">
        <f>OPEX!B39</f>
        <v>Vehicle Expense, R&amp;M</v>
      </c>
      <c r="C43" s="755"/>
      <c r="D43" s="32">
        <f>OPEX!E39</f>
        <v>0</v>
      </c>
      <c r="E43" s="235"/>
      <c r="F43" s="32">
        <f>OPEX!E39</f>
        <v>0</v>
      </c>
      <c r="G43" s="235"/>
      <c r="H43" s="32">
        <f t="shared" si="2"/>
        <v>0</v>
      </c>
      <c r="I43" s="57" t="str">
        <f t="shared" si="1"/>
        <v/>
      </c>
    </row>
    <row r="44" spans="2:9" s="27" customFormat="1" ht="18" customHeight="1" x14ac:dyDescent="0.35">
      <c r="B44" s="755">
        <f>OPEX!B40</f>
        <v>0</v>
      </c>
      <c r="C44" s="755"/>
      <c r="D44" s="32">
        <f>OPEX!E40</f>
        <v>0</v>
      </c>
      <c r="E44" s="235"/>
      <c r="F44" s="32">
        <f>OPEX!E40</f>
        <v>0</v>
      </c>
      <c r="G44" s="235"/>
      <c r="H44" s="32">
        <f t="shared" si="2"/>
        <v>0</v>
      </c>
      <c r="I44" s="57" t="str">
        <f t="shared" si="1"/>
        <v/>
      </c>
    </row>
    <row r="45" spans="2:9" s="31" customFormat="1" ht="24" customHeight="1" x14ac:dyDescent="0.35">
      <c r="B45" s="756" t="s">
        <v>125</v>
      </c>
      <c r="C45" s="756"/>
      <c r="D45" s="106">
        <f t="shared" ref="D45:E45" si="3">SUM(D12:D44)</f>
        <v>0</v>
      </c>
      <c r="E45" s="106">
        <f t="shared" si="3"/>
        <v>0</v>
      </c>
      <c r="F45" s="106">
        <f>SUM(F12:F44)</f>
        <v>0</v>
      </c>
      <c r="G45" s="237"/>
      <c r="H45" s="238">
        <f t="shared" si="2"/>
        <v>0</v>
      </c>
      <c r="I45" s="55" t="str">
        <f t="shared" si="1"/>
        <v/>
      </c>
    </row>
    <row r="46" spans="2:9" s="27" customFormat="1" ht="24" customHeight="1" x14ac:dyDescent="0.35">
      <c r="B46" s="756" t="s">
        <v>35</v>
      </c>
      <c r="C46" s="756"/>
      <c r="D46" s="239">
        <f>D8-D45</f>
        <v>0</v>
      </c>
      <c r="E46" s="239">
        <f t="shared" ref="E46" si="4">E8-E45</f>
        <v>0</v>
      </c>
      <c r="F46" s="239">
        <f>F8-F45</f>
        <v>0</v>
      </c>
      <c r="G46" s="235"/>
      <c r="H46" s="239">
        <f t="shared" si="2"/>
        <v>0</v>
      </c>
      <c r="I46" s="54" t="str">
        <f>IFERROR((H46/D46),"")</f>
        <v/>
      </c>
    </row>
    <row r="47" spans="2:9" s="33" customFormat="1" ht="24" customHeight="1" x14ac:dyDescent="0.35">
      <c r="B47" s="755" t="s">
        <v>57</v>
      </c>
      <c r="C47" s="755"/>
      <c r="D47" s="34" t="str">
        <f t="shared" ref="D47:E47" si="5">IFERROR((D46/D6),"")</f>
        <v/>
      </c>
      <c r="E47" s="34" t="str">
        <f t="shared" si="5"/>
        <v/>
      </c>
      <c r="F47" s="34" t="str">
        <f>IFERROR((F46/F6),"")</f>
        <v/>
      </c>
      <c r="H47" s="34" t="str">
        <f>IFERROR(F47-D47,"")</f>
        <v/>
      </c>
      <c r="I47" s="34" t="str">
        <f>IFERROR((#REF!-D47),"")</f>
        <v/>
      </c>
    </row>
    <row r="48" spans="2:9" s="27" customFormat="1" ht="21.65" customHeight="1" x14ac:dyDescent="0.35">
      <c r="B48" s="409">
        <f>OPEX!B44</f>
        <v>0</v>
      </c>
      <c r="C48" s="409"/>
      <c r="D48" s="32">
        <f>OPEX!E44</f>
        <v>0</v>
      </c>
      <c r="F48" s="30"/>
      <c r="H48" s="28">
        <f t="shared" si="2"/>
        <v>0</v>
      </c>
      <c r="I48" s="57"/>
    </row>
    <row r="49" spans="2:9" s="27" customFormat="1" ht="21.65" customHeight="1" x14ac:dyDescent="0.35">
      <c r="B49" s="409">
        <f>OPEX!B45</f>
        <v>0</v>
      </c>
      <c r="C49" s="409"/>
      <c r="D49" s="32">
        <f>OPEX!E45</f>
        <v>0</v>
      </c>
      <c r="F49" s="30"/>
      <c r="H49" s="28">
        <f t="shared" si="2"/>
        <v>0</v>
      </c>
      <c r="I49" s="57"/>
    </row>
    <row r="50" spans="2:9" s="27" customFormat="1" ht="21.65" customHeight="1" x14ac:dyDescent="0.35">
      <c r="B50" s="409">
        <f>OPEX!B46</f>
        <v>0</v>
      </c>
      <c r="C50" s="409"/>
      <c r="D50" s="32">
        <f>OPEX!E46</f>
        <v>0</v>
      </c>
      <c r="F50" s="30"/>
      <c r="H50" s="28">
        <f t="shared" si="2"/>
        <v>0</v>
      </c>
      <c r="I50" s="57"/>
    </row>
    <row r="51" spans="2:9" s="27" customFormat="1" ht="21.65" customHeight="1" x14ac:dyDescent="0.35">
      <c r="B51" s="409">
        <f>OPEX!B47</f>
        <v>0</v>
      </c>
      <c r="C51" s="409"/>
      <c r="D51" s="32">
        <f>OPEX!E47</f>
        <v>0</v>
      </c>
      <c r="F51" s="30"/>
      <c r="H51" s="28">
        <f t="shared" si="2"/>
        <v>0</v>
      </c>
      <c r="I51" s="57"/>
    </row>
    <row r="52" spans="2:9" s="27" customFormat="1" ht="21.65" customHeight="1" x14ac:dyDescent="0.35">
      <c r="B52" s="409">
        <f>OPEX!B48</f>
        <v>0</v>
      </c>
      <c r="C52" s="409"/>
      <c r="D52" s="32">
        <f>OPEX!E48</f>
        <v>0</v>
      </c>
      <c r="F52" s="30"/>
      <c r="H52" s="28">
        <f t="shared" si="2"/>
        <v>0</v>
      </c>
      <c r="I52" s="57"/>
    </row>
    <row r="53" spans="2:9" s="27" customFormat="1" ht="21.65" customHeight="1" x14ac:dyDescent="0.35">
      <c r="B53" s="409">
        <f>OPEX!B49</f>
        <v>0</v>
      </c>
      <c r="C53" s="409"/>
      <c r="D53" s="32">
        <f>OPEX!E49</f>
        <v>0</v>
      </c>
      <c r="F53" s="30"/>
      <c r="H53" s="28">
        <f t="shared" si="2"/>
        <v>0</v>
      </c>
      <c r="I53" s="57"/>
    </row>
    <row r="54" spans="2:9" s="27" customFormat="1" ht="21.65" customHeight="1" x14ac:dyDescent="0.35">
      <c r="B54" s="409">
        <f>OPEX!B50</f>
        <v>0</v>
      </c>
      <c r="C54" s="409"/>
      <c r="D54" s="32">
        <f>OPEX!E50</f>
        <v>0</v>
      </c>
      <c r="F54" s="30"/>
      <c r="H54" s="28">
        <f t="shared" si="2"/>
        <v>0</v>
      </c>
      <c r="I54" s="57"/>
    </row>
    <row r="55" spans="2:9" s="27" customFormat="1" ht="21.65" customHeight="1" x14ac:dyDescent="0.35">
      <c r="B55" s="409">
        <f>OPEX!B51</f>
        <v>0</v>
      </c>
      <c r="C55" s="409"/>
      <c r="D55" s="32">
        <f>OPEX!E51</f>
        <v>0</v>
      </c>
      <c r="F55" s="30"/>
      <c r="H55" s="28">
        <f t="shared" si="2"/>
        <v>0</v>
      </c>
      <c r="I55" s="57"/>
    </row>
    <row r="56" spans="2:9" s="27" customFormat="1" ht="21.65" customHeight="1" x14ac:dyDescent="0.35">
      <c r="B56" s="409">
        <f>OPEX!B52</f>
        <v>0</v>
      </c>
      <c r="C56" s="409"/>
      <c r="D56" s="32">
        <f>OPEX!E52</f>
        <v>0</v>
      </c>
      <c r="F56" s="30"/>
      <c r="H56" s="28">
        <f t="shared" si="2"/>
        <v>0</v>
      </c>
      <c r="I56" s="57"/>
    </row>
    <row r="57" spans="2:9" s="27" customFormat="1" ht="21.65" customHeight="1" x14ac:dyDescent="0.35">
      <c r="B57" s="409">
        <f>OPEX!B53</f>
        <v>0</v>
      </c>
      <c r="C57" s="409"/>
      <c r="D57" s="32">
        <f>OPEX!E53</f>
        <v>0</v>
      </c>
      <c r="F57" s="30"/>
      <c r="H57" s="28">
        <f t="shared" si="2"/>
        <v>0</v>
      </c>
      <c r="I57" s="57"/>
    </row>
    <row r="58" spans="2:9" s="27" customFormat="1" ht="21.65" customHeight="1" x14ac:dyDescent="0.35">
      <c r="B58" s="409">
        <f>OPEX!B54</f>
        <v>0</v>
      </c>
      <c r="C58" s="409"/>
      <c r="D58" s="32">
        <f>OPEX!E54</f>
        <v>0</v>
      </c>
      <c r="F58" s="30"/>
      <c r="H58" s="28">
        <f t="shared" si="2"/>
        <v>0</v>
      </c>
      <c r="I58" s="57"/>
    </row>
    <row r="59" spans="2:9" s="27" customFormat="1" ht="21.65" customHeight="1" x14ac:dyDescent="0.35">
      <c r="B59" s="409">
        <f>OPEX!B55</f>
        <v>0</v>
      </c>
      <c r="C59" s="409"/>
      <c r="D59" s="32">
        <f>OPEX!E55</f>
        <v>0</v>
      </c>
      <c r="F59" s="30"/>
      <c r="H59" s="28">
        <f t="shared" si="2"/>
        <v>0</v>
      </c>
      <c r="I59" s="57"/>
    </row>
    <row r="60" spans="2:9" s="27" customFormat="1" ht="21.65" customHeight="1" x14ac:dyDescent="0.35">
      <c r="B60" s="409">
        <f>OPEX!B56</f>
        <v>0</v>
      </c>
      <c r="C60" s="409"/>
      <c r="D60" s="32">
        <f>OPEX!E56</f>
        <v>0</v>
      </c>
      <c r="F60" s="30"/>
      <c r="H60" s="28">
        <f t="shared" si="2"/>
        <v>0</v>
      </c>
      <c r="I60" s="57"/>
    </row>
    <row r="61" spans="2:9" s="27" customFormat="1" ht="21.65" customHeight="1" x14ac:dyDescent="0.35">
      <c r="B61" s="409">
        <f>OPEX!B57</f>
        <v>0</v>
      </c>
      <c r="C61" s="409"/>
      <c r="D61" s="32">
        <f>OPEX!E57</f>
        <v>0</v>
      </c>
      <c r="F61" s="30"/>
      <c r="H61" s="28">
        <f t="shared" si="2"/>
        <v>0</v>
      </c>
      <c r="I61" s="57"/>
    </row>
    <row r="62" spans="2:9" s="27" customFormat="1" ht="21.65" customHeight="1" x14ac:dyDescent="0.35">
      <c r="B62" s="409">
        <f>OPEX!B58</f>
        <v>0</v>
      </c>
      <c r="C62" s="409"/>
      <c r="D62" s="32">
        <f>OPEX!E58</f>
        <v>0</v>
      </c>
      <c r="F62" s="30"/>
      <c r="H62" s="28">
        <f t="shared" si="2"/>
        <v>0</v>
      </c>
      <c r="I62" s="57"/>
    </row>
    <row r="63" spans="2:9" s="27" customFormat="1" ht="21.65" customHeight="1" x14ac:dyDescent="0.35">
      <c r="B63" s="409">
        <f>OPEX!B59</f>
        <v>0</v>
      </c>
      <c r="C63" s="409"/>
      <c r="D63" s="32">
        <f>OPEX!E59</f>
        <v>0</v>
      </c>
      <c r="F63" s="30"/>
      <c r="H63" s="28">
        <f t="shared" si="2"/>
        <v>0</v>
      </c>
      <c r="I63" s="57"/>
    </row>
    <row r="64" spans="2:9" s="27" customFormat="1" ht="21.65" customHeight="1" x14ac:dyDescent="0.35">
      <c r="B64" s="409">
        <f>OPEX!B60</f>
        <v>0</v>
      </c>
      <c r="C64" s="409"/>
      <c r="D64" s="32">
        <f>OPEX!E60</f>
        <v>0</v>
      </c>
      <c r="F64" s="30"/>
      <c r="H64" s="28">
        <f t="shared" si="2"/>
        <v>0</v>
      </c>
      <c r="I64" s="57"/>
    </row>
    <row r="65" spans="2:9" s="27" customFormat="1" ht="21.65" customHeight="1" x14ac:dyDescent="0.35">
      <c r="B65" s="409">
        <f>OPEX!B61</f>
        <v>0</v>
      </c>
      <c r="C65" s="409"/>
      <c r="D65" s="32">
        <f>OPEX!E61</f>
        <v>0</v>
      </c>
      <c r="F65" s="30"/>
      <c r="H65" s="28">
        <f t="shared" si="2"/>
        <v>0</v>
      </c>
      <c r="I65" s="57"/>
    </row>
    <row r="66" spans="2:9" s="27" customFormat="1" ht="21.65" customHeight="1" x14ac:dyDescent="0.35">
      <c r="B66" s="409">
        <f>OPEX!B62</f>
        <v>0</v>
      </c>
      <c r="C66" s="409"/>
      <c r="D66" s="32">
        <f>OPEX!E62</f>
        <v>0</v>
      </c>
      <c r="F66" s="30"/>
      <c r="H66" s="28">
        <f t="shared" si="2"/>
        <v>0</v>
      </c>
      <c r="I66" s="57"/>
    </row>
    <row r="67" spans="2:9" s="27" customFormat="1" ht="21.65" customHeight="1" x14ac:dyDescent="0.35">
      <c r="B67" s="409">
        <f>OPEX!B63</f>
        <v>0</v>
      </c>
      <c r="C67" s="409"/>
      <c r="D67" s="32">
        <f>OPEX!E63</f>
        <v>0</v>
      </c>
      <c r="F67" s="30"/>
      <c r="H67" s="28">
        <f t="shared" si="2"/>
        <v>0</v>
      </c>
      <c r="I67" s="57"/>
    </row>
    <row r="68" spans="2:9" s="27" customFormat="1" ht="21.65" customHeight="1" x14ac:dyDescent="0.35">
      <c r="B68" s="409">
        <f>OPEX!B64</f>
        <v>0</v>
      </c>
      <c r="C68" s="409"/>
      <c r="D68" s="32">
        <f>OPEX!E64</f>
        <v>0</v>
      </c>
      <c r="F68" s="30"/>
      <c r="H68" s="28">
        <f t="shared" si="2"/>
        <v>0</v>
      </c>
      <c r="I68" s="57"/>
    </row>
    <row r="69" spans="2:9" s="27" customFormat="1" ht="21.65" customHeight="1" x14ac:dyDescent="0.35">
      <c r="B69" s="409">
        <f>OPEX!B65</f>
        <v>0</v>
      </c>
      <c r="C69" s="409"/>
      <c r="D69" s="32">
        <f>OPEX!E65</f>
        <v>0</v>
      </c>
      <c r="F69" s="30"/>
      <c r="H69" s="28">
        <f t="shared" si="2"/>
        <v>0</v>
      </c>
      <c r="I69" s="57"/>
    </row>
    <row r="70" spans="2:9" s="27" customFormat="1" ht="21.65" customHeight="1" x14ac:dyDescent="0.35">
      <c r="B70" s="409">
        <f>OPEX!B66</f>
        <v>0</v>
      </c>
      <c r="C70" s="409"/>
      <c r="D70" s="32">
        <f>OPEX!E66</f>
        <v>0</v>
      </c>
      <c r="F70" s="30"/>
      <c r="H70" s="28">
        <f t="shared" ref="H70:H80" si="6">F70-D70</f>
        <v>0</v>
      </c>
      <c r="I70" s="57"/>
    </row>
    <row r="71" spans="2:9" s="27" customFormat="1" ht="21.65" customHeight="1" x14ac:dyDescent="0.35">
      <c r="B71" s="409">
        <f>OPEX!B67</f>
        <v>0</v>
      </c>
      <c r="C71" s="409"/>
      <c r="D71" s="32">
        <f>OPEX!E67</f>
        <v>0</v>
      </c>
      <c r="F71" s="30"/>
      <c r="H71" s="28">
        <f t="shared" si="6"/>
        <v>0</v>
      </c>
      <c r="I71" s="57"/>
    </row>
    <row r="72" spans="2:9" s="27" customFormat="1" ht="21.65" customHeight="1" x14ac:dyDescent="0.35">
      <c r="B72" s="409">
        <f>OPEX!B68</f>
        <v>0</v>
      </c>
      <c r="C72" s="409"/>
      <c r="D72" s="32">
        <f>OPEX!E68</f>
        <v>0</v>
      </c>
      <c r="F72" s="30"/>
      <c r="H72" s="28">
        <f t="shared" si="6"/>
        <v>0</v>
      </c>
      <c r="I72" s="57"/>
    </row>
    <row r="73" spans="2:9" s="27" customFormat="1" ht="21.65" customHeight="1" x14ac:dyDescent="0.35">
      <c r="B73" s="409">
        <f>OPEX!B69</f>
        <v>0</v>
      </c>
      <c r="C73" s="409"/>
      <c r="D73" s="32">
        <f>OPEX!E69</f>
        <v>0</v>
      </c>
      <c r="F73" s="30"/>
      <c r="H73" s="28">
        <f t="shared" si="6"/>
        <v>0</v>
      </c>
      <c r="I73" s="57"/>
    </row>
    <row r="74" spans="2:9" s="27" customFormat="1" ht="21.65" customHeight="1" x14ac:dyDescent="0.35">
      <c r="B74" s="409">
        <f>OPEX!B70</f>
        <v>0</v>
      </c>
      <c r="C74" s="409"/>
      <c r="D74" s="32">
        <f>OPEX!E70</f>
        <v>0</v>
      </c>
      <c r="F74" s="30"/>
      <c r="H74" s="28">
        <f t="shared" si="6"/>
        <v>0</v>
      </c>
      <c r="I74" s="57"/>
    </row>
    <row r="75" spans="2:9" s="27" customFormat="1" ht="15.5" x14ac:dyDescent="0.35">
      <c r="B75" s="409">
        <f>OPEX!B71</f>
        <v>0</v>
      </c>
      <c r="C75" s="409"/>
      <c r="D75" s="32">
        <f>OPEX!E71</f>
        <v>0</v>
      </c>
      <c r="F75" s="30"/>
      <c r="H75" s="28">
        <f t="shared" si="6"/>
        <v>0</v>
      </c>
      <c r="I75" s="57"/>
    </row>
    <row r="76" spans="2:9" s="27" customFormat="1" ht="15.5" x14ac:dyDescent="0.35">
      <c r="B76" s="409">
        <f>OPEX!B72</f>
        <v>0</v>
      </c>
      <c r="C76" s="409"/>
      <c r="D76" s="32">
        <f>OPEX!E72</f>
        <v>0</v>
      </c>
      <c r="F76" s="30"/>
      <c r="H76" s="28">
        <f t="shared" si="6"/>
        <v>0</v>
      </c>
      <c r="I76" s="57"/>
    </row>
    <row r="77" spans="2:9" s="27" customFormat="1" ht="15.5" x14ac:dyDescent="0.35">
      <c r="B77" s="409">
        <f>OPEX!B73</f>
        <v>0</v>
      </c>
      <c r="C77" s="409"/>
      <c r="D77" s="32">
        <f>OPEX!E73</f>
        <v>0</v>
      </c>
      <c r="F77" s="30"/>
      <c r="H77" s="28">
        <f t="shared" si="6"/>
        <v>0</v>
      </c>
      <c r="I77" s="57"/>
    </row>
    <row r="78" spans="2:9" s="27" customFormat="1" ht="15.5" x14ac:dyDescent="0.35">
      <c r="B78" s="409">
        <f>OPEX!B74</f>
        <v>0</v>
      </c>
      <c r="C78" s="409"/>
      <c r="D78" s="32">
        <f>OPEX!E74</f>
        <v>0</v>
      </c>
      <c r="F78" s="30"/>
      <c r="H78" s="28">
        <f t="shared" si="6"/>
        <v>0</v>
      </c>
      <c r="I78" s="57"/>
    </row>
    <row r="79" spans="2:9" s="27" customFormat="1" ht="15.5" x14ac:dyDescent="0.35">
      <c r="B79" s="409">
        <f>OPEX!B75</f>
        <v>0</v>
      </c>
      <c r="C79" s="409"/>
      <c r="D79" s="32">
        <f>OPEX!E75</f>
        <v>0</v>
      </c>
      <c r="F79" s="30"/>
      <c r="H79" s="28">
        <f t="shared" si="6"/>
        <v>0</v>
      </c>
      <c r="I79" s="57"/>
    </row>
    <row r="80" spans="2:9" s="27" customFormat="1" ht="15.5" x14ac:dyDescent="0.35">
      <c r="B80" s="409">
        <f>OPEX!B76</f>
        <v>0</v>
      </c>
      <c r="C80" s="409"/>
      <c r="D80" s="32">
        <f>OPEX!E76</f>
        <v>0</v>
      </c>
      <c r="F80" s="30"/>
      <c r="H80" s="28">
        <f t="shared" si="6"/>
        <v>0</v>
      </c>
      <c r="I80" s="57"/>
    </row>
    <row r="81" spans="2:9" s="27" customFormat="1" ht="15.5" x14ac:dyDescent="0.35">
      <c r="B81" s="409">
        <f>OPEX!B77</f>
        <v>0</v>
      </c>
      <c r="C81" s="409"/>
      <c r="D81" s="32">
        <f>OPEX!E77</f>
        <v>0</v>
      </c>
      <c r="F81" s="30"/>
      <c r="H81" s="30"/>
      <c r="I81" s="57"/>
    </row>
    <row r="82" spans="2:9" s="27" customFormat="1" ht="15.5" x14ac:dyDescent="0.35">
      <c r="B82" s="409">
        <f>OPEX!B78</f>
        <v>0</v>
      </c>
      <c r="C82" s="409"/>
      <c r="D82" s="32">
        <f>OPEX!E78</f>
        <v>0</v>
      </c>
      <c r="F82" s="30"/>
      <c r="H82" s="30"/>
      <c r="I82" s="57"/>
    </row>
    <row r="83" spans="2:9" ht="15.5" x14ac:dyDescent="0.35">
      <c r="B83" s="409">
        <f>OPEX!B79</f>
        <v>0</v>
      </c>
      <c r="C83" s="409"/>
      <c r="D83" s="32">
        <f>OPEX!E79</f>
        <v>0</v>
      </c>
    </row>
    <row r="84" spans="2:9" ht="15.5" x14ac:dyDescent="0.35">
      <c r="B84" s="409">
        <f>OPEX!B80</f>
        <v>0</v>
      </c>
      <c r="C84" s="409"/>
      <c r="D84" s="32">
        <f>OPEX!E80</f>
        <v>0</v>
      </c>
    </row>
    <row r="85" spans="2:9" ht="15.5" x14ac:dyDescent="0.35">
      <c r="B85" s="409">
        <f>OPEX!B81</f>
        <v>0</v>
      </c>
      <c r="C85" s="409"/>
      <c r="D85" s="32">
        <f>OPEX!E81</f>
        <v>0</v>
      </c>
    </row>
    <row r="86" spans="2:9" ht="15.5" x14ac:dyDescent="0.35">
      <c r="B86" s="409">
        <f>OPEX!B82</f>
        <v>0</v>
      </c>
      <c r="C86" s="409"/>
      <c r="D86" s="32">
        <f>OPEX!E82</f>
        <v>0</v>
      </c>
    </row>
    <row r="87" spans="2:9" ht="15.5" x14ac:dyDescent="0.35">
      <c r="B87" s="409">
        <f>OPEX!B83</f>
        <v>0</v>
      </c>
      <c r="C87" s="409"/>
      <c r="D87" s="32">
        <f>OPEX!E83</f>
        <v>0</v>
      </c>
    </row>
    <row r="88" spans="2:9" ht="15.5" x14ac:dyDescent="0.35">
      <c r="B88" s="409">
        <f>OPEX!B84</f>
        <v>0</v>
      </c>
      <c r="C88" s="409"/>
      <c r="D88" s="32">
        <f>OPEX!E84</f>
        <v>0</v>
      </c>
    </row>
    <row r="89" spans="2:9" ht="15.5" x14ac:dyDescent="0.35">
      <c r="B89" s="409">
        <f>OPEX!B85</f>
        <v>0</v>
      </c>
      <c r="C89" s="409"/>
      <c r="D89" s="32">
        <f>OPEX!E85</f>
        <v>0</v>
      </c>
    </row>
    <row r="90" spans="2:9" ht="15.5" x14ac:dyDescent="0.35">
      <c r="B90" s="409">
        <f>OPEX!B86</f>
        <v>0</v>
      </c>
      <c r="C90" s="409"/>
      <c r="D90" s="32">
        <f>OPEX!E86</f>
        <v>0</v>
      </c>
    </row>
    <row r="91" spans="2:9" ht="15.5" x14ac:dyDescent="0.35">
      <c r="B91" s="409">
        <f>OPEX!B87</f>
        <v>0</v>
      </c>
      <c r="C91" s="409"/>
      <c r="D91" s="32">
        <f>OPEX!E87</f>
        <v>0</v>
      </c>
    </row>
    <row r="92" spans="2:9" ht="15.5" x14ac:dyDescent="0.35">
      <c r="B92" s="409">
        <f>OPEX!B88</f>
        <v>0</v>
      </c>
      <c r="C92" s="409"/>
      <c r="D92" s="32">
        <f>OPEX!E88</f>
        <v>0</v>
      </c>
    </row>
    <row r="93" spans="2:9" ht="15.5" x14ac:dyDescent="0.35">
      <c r="B93" s="409">
        <f>OPEX!B89</f>
        <v>0</v>
      </c>
      <c r="C93" s="409"/>
      <c r="D93" s="32">
        <f>OPEX!E89</f>
        <v>0</v>
      </c>
    </row>
    <row r="94" spans="2:9" ht="15.5" x14ac:dyDescent="0.35">
      <c r="B94" s="409">
        <f>OPEX!B90</f>
        <v>0</v>
      </c>
      <c r="C94" s="409"/>
      <c r="D94" s="32">
        <f>OPEX!E90</f>
        <v>0</v>
      </c>
    </row>
    <row r="95" spans="2:9" ht="15.5" x14ac:dyDescent="0.35">
      <c r="B95" s="409">
        <f>OPEX!B91</f>
        <v>0</v>
      </c>
      <c r="C95" s="409"/>
      <c r="D95" s="32">
        <f>OPEX!E91</f>
        <v>0</v>
      </c>
    </row>
    <row r="96" spans="2:9" ht="15.5" x14ac:dyDescent="0.35">
      <c r="B96" s="409">
        <f>OPEX!B92</f>
        <v>0</v>
      </c>
      <c r="C96" s="409"/>
      <c r="D96" s="32">
        <f>OPEX!E92</f>
        <v>0</v>
      </c>
    </row>
    <row r="97" spans="2:4" ht="15.5" x14ac:dyDescent="0.35">
      <c r="B97" s="409">
        <f>OPEX!B93</f>
        <v>0</v>
      </c>
      <c r="C97" s="409"/>
      <c r="D97" s="32">
        <f>OPEX!E93</f>
        <v>0</v>
      </c>
    </row>
    <row r="98" spans="2:4" ht="15.5" x14ac:dyDescent="0.35">
      <c r="B98" s="409">
        <f>OPEX!B94</f>
        <v>0</v>
      </c>
      <c r="C98" s="409"/>
      <c r="D98" s="32">
        <f>OPEX!E94</f>
        <v>0</v>
      </c>
    </row>
    <row r="99" spans="2:4" ht="15.5" x14ac:dyDescent="0.35">
      <c r="B99" s="409">
        <f>OPEX!B95</f>
        <v>0</v>
      </c>
      <c r="C99" s="409"/>
      <c r="D99" s="32">
        <f>OPEX!E95</f>
        <v>0</v>
      </c>
    </row>
    <row r="100" spans="2:4" ht="15.5" x14ac:dyDescent="0.35">
      <c r="B100" s="409">
        <f>OPEX!B96</f>
        <v>0</v>
      </c>
      <c r="C100" s="409"/>
      <c r="D100" s="32">
        <f>OPEX!E96</f>
        <v>0</v>
      </c>
    </row>
    <row r="101" spans="2:4" ht="15.5" x14ac:dyDescent="0.35">
      <c r="B101" s="409">
        <f>OPEX!B97</f>
        <v>0</v>
      </c>
      <c r="C101" s="409"/>
      <c r="D101" s="32">
        <f>OPEX!E97</f>
        <v>0</v>
      </c>
    </row>
    <row r="102" spans="2:4" ht="15.5" x14ac:dyDescent="0.35">
      <c r="B102" s="409">
        <f>OPEX!B98</f>
        <v>0</v>
      </c>
      <c r="C102" s="409"/>
      <c r="D102" s="32">
        <f>OPEX!E98</f>
        <v>0</v>
      </c>
    </row>
    <row r="103" spans="2:4" ht="15.5" x14ac:dyDescent="0.35">
      <c r="B103" s="409">
        <f>OPEX!B99</f>
        <v>0</v>
      </c>
      <c r="C103" s="409"/>
      <c r="D103" s="32">
        <f>OPEX!E99</f>
        <v>0</v>
      </c>
    </row>
    <row r="104" spans="2:4" ht="15.5" x14ac:dyDescent="0.35">
      <c r="B104" s="409">
        <f>OPEX!B100</f>
        <v>0</v>
      </c>
      <c r="C104" s="409"/>
      <c r="D104" s="32">
        <f>OPEX!E100</f>
        <v>0</v>
      </c>
    </row>
    <row r="105" spans="2:4" ht="15.5" x14ac:dyDescent="0.35">
      <c r="B105" s="409">
        <f>OPEX!B101</f>
        <v>0</v>
      </c>
      <c r="C105" s="409"/>
      <c r="D105" s="32">
        <f>OPEX!E101</f>
        <v>0</v>
      </c>
    </row>
    <row r="106" spans="2:4" ht="15.5" x14ac:dyDescent="0.35">
      <c r="B106" s="409">
        <f>OPEX!B102</f>
        <v>0</v>
      </c>
      <c r="C106" s="409"/>
      <c r="D106" s="32">
        <f>OPEX!E102</f>
        <v>0</v>
      </c>
    </row>
    <row r="107" spans="2:4" ht="15.5" x14ac:dyDescent="0.35">
      <c r="B107" s="409">
        <f>OPEX!B103</f>
        <v>0</v>
      </c>
      <c r="C107" s="409"/>
      <c r="D107" s="32">
        <f>OPEX!E103</f>
        <v>0</v>
      </c>
    </row>
    <row r="108" spans="2:4" ht="15.5" x14ac:dyDescent="0.35">
      <c r="B108" s="409">
        <f>OPEX!B104</f>
        <v>0</v>
      </c>
      <c r="C108" s="409"/>
      <c r="D108" s="32">
        <f>OPEX!E104</f>
        <v>0</v>
      </c>
    </row>
    <row r="109" spans="2:4" ht="15.5" x14ac:dyDescent="0.35">
      <c r="B109" s="409">
        <f>OPEX!B105</f>
        <v>0</v>
      </c>
      <c r="C109" s="409"/>
      <c r="D109" s="32">
        <f>OPEX!E105</f>
        <v>0</v>
      </c>
    </row>
    <row r="110" spans="2:4" ht="15.5" x14ac:dyDescent="0.35">
      <c r="B110" s="409">
        <f>OPEX!B106</f>
        <v>0</v>
      </c>
      <c r="C110" s="409"/>
      <c r="D110" s="32">
        <f>OPEX!E106</f>
        <v>0</v>
      </c>
    </row>
    <row r="111" spans="2:4" ht="15.5" x14ac:dyDescent="0.35">
      <c r="B111" s="409">
        <f>OPEX!B107</f>
        <v>0</v>
      </c>
      <c r="C111" s="409"/>
      <c r="D111" s="32">
        <f>OPEX!E107</f>
        <v>0</v>
      </c>
    </row>
    <row r="112" spans="2:4" ht="15.5" x14ac:dyDescent="0.35">
      <c r="B112" s="409">
        <f>OPEX!B108</f>
        <v>0</v>
      </c>
      <c r="C112" s="409"/>
      <c r="D112" s="32">
        <f>OPEX!E108</f>
        <v>0</v>
      </c>
    </row>
    <row r="113" spans="2:4" ht="15.5" x14ac:dyDescent="0.35">
      <c r="B113" s="409">
        <f>OPEX!B109</f>
        <v>0</v>
      </c>
      <c r="C113" s="409"/>
      <c r="D113" s="32">
        <f>OPEX!E109</f>
        <v>0</v>
      </c>
    </row>
    <row r="114" spans="2:4" ht="15.5" x14ac:dyDescent="0.35">
      <c r="B114" s="409">
        <f>OPEX!B110</f>
        <v>0</v>
      </c>
      <c r="C114" s="409"/>
      <c r="D114" s="32">
        <f>OPEX!E110</f>
        <v>0</v>
      </c>
    </row>
    <row r="115" spans="2:4" ht="15.5" x14ac:dyDescent="0.35">
      <c r="B115" s="409">
        <f>OPEX!B111</f>
        <v>0</v>
      </c>
      <c r="C115" s="409"/>
      <c r="D115" s="32">
        <f>OPEX!E111</f>
        <v>0</v>
      </c>
    </row>
    <row r="116" spans="2:4" ht="15.5" x14ac:dyDescent="0.35">
      <c r="B116" s="409">
        <f>OPEX!B112</f>
        <v>0</v>
      </c>
      <c r="C116" s="409"/>
      <c r="D116" s="32">
        <f>OPEX!E112</f>
        <v>0</v>
      </c>
    </row>
    <row r="117" spans="2:4" ht="15.5" x14ac:dyDescent="0.35">
      <c r="B117" s="409">
        <f>OPEX!B113</f>
        <v>0</v>
      </c>
      <c r="C117" s="409"/>
      <c r="D117" s="32">
        <f>OPEX!E113</f>
        <v>0</v>
      </c>
    </row>
    <row r="118" spans="2:4" ht="15.5" x14ac:dyDescent="0.35">
      <c r="B118" s="409">
        <f>OPEX!B114</f>
        <v>0</v>
      </c>
      <c r="C118" s="409"/>
      <c r="D118" s="32">
        <f>OPEX!E114</f>
        <v>0</v>
      </c>
    </row>
    <row r="119" spans="2:4" ht="15.5" x14ac:dyDescent="0.35">
      <c r="B119" s="409">
        <f>OPEX!B115</f>
        <v>0</v>
      </c>
      <c r="C119" s="409"/>
      <c r="D119" s="32">
        <f>OPEX!E115</f>
        <v>0</v>
      </c>
    </row>
    <row r="120" spans="2:4" ht="15.5" x14ac:dyDescent="0.35">
      <c r="B120" s="409">
        <f>OPEX!B116</f>
        <v>0</v>
      </c>
      <c r="C120" s="409"/>
      <c r="D120" s="32">
        <f>OPEX!E116</f>
        <v>0</v>
      </c>
    </row>
    <row r="121" spans="2:4" ht="15.5" x14ac:dyDescent="0.35">
      <c r="B121" s="409">
        <f>OPEX!B117</f>
        <v>0</v>
      </c>
      <c r="C121" s="409"/>
      <c r="D121" s="32">
        <f>OPEX!E117</f>
        <v>0</v>
      </c>
    </row>
    <row r="122" spans="2:4" ht="15.5" x14ac:dyDescent="0.35">
      <c r="B122" s="409">
        <f>OPEX!B118</f>
        <v>0</v>
      </c>
      <c r="C122" s="409"/>
      <c r="D122" s="32">
        <f>OPEX!E118</f>
        <v>0</v>
      </c>
    </row>
    <row r="123" spans="2:4" ht="15.5" x14ac:dyDescent="0.35">
      <c r="B123" s="409">
        <f>OPEX!B119</f>
        <v>0</v>
      </c>
      <c r="C123" s="409"/>
      <c r="D123" s="32">
        <f>OPEX!E119</f>
        <v>0</v>
      </c>
    </row>
    <row r="124" spans="2:4" ht="15.5" x14ac:dyDescent="0.35">
      <c r="B124" s="409">
        <f>OPEX!B120</f>
        <v>0</v>
      </c>
      <c r="C124" s="409"/>
      <c r="D124" s="32">
        <f>OPEX!E120</f>
        <v>0</v>
      </c>
    </row>
    <row r="125" spans="2:4" ht="15.5" x14ac:dyDescent="0.35">
      <c r="B125" s="409">
        <f>OPEX!B121</f>
        <v>0</v>
      </c>
      <c r="C125" s="409"/>
      <c r="D125" s="32">
        <f>OPEX!E121</f>
        <v>0</v>
      </c>
    </row>
    <row r="126" spans="2:4" ht="15.5" x14ac:dyDescent="0.35">
      <c r="B126" s="409">
        <f>OPEX!B122</f>
        <v>0</v>
      </c>
      <c r="C126" s="409"/>
      <c r="D126" s="32">
        <f>OPEX!E122</f>
        <v>0</v>
      </c>
    </row>
    <row r="127" spans="2:4" ht="15.5" x14ac:dyDescent="0.35">
      <c r="B127" s="409">
        <f>OPEX!B123</f>
        <v>0</v>
      </c>
      <c r="C127" s="409"/>
      <c r="D127" s="32">
        <f>OPEX!E123</f>
        <v>0</v>
      </c>
    </row>
    <row r="128" spans="2:4" ht="15.5" x14ac:dyDescent="0.35">
      <c r="B128" s="409">
        <f>OPEX!B124</f>
        <v>0</v>
      </c>
      <c r="C128" s="409"/>
      <c r="D128" s="32">
        <f>OPEX!E124</f>
        <v>0</v>
      </c>
    </row>
    <row r="129" spans="2:4" ht="15.5" x14ac:dyDescent="0.35">
      <c r="B129" s="409">
        <f>OPEX!B125</f>
        <v>0</v>
      </c>
      <c r="C129" s="409"/>
      <c r="D129" s="32">
        <f>OPEX!E125</f>
        <v>0</v>
      </c>
    </row>
    <row r="130" spans="2:4" ht="15.5" x14ac:dyDescent="0.35">
      <c r="B130" s="409">
        <f>OPEX!B126</f>
        <v>0</v>
      </c>
      <c r="C130" s="409"/>
      <c r="D130" s="32">
        <f>OPEX!E126</f>
        <v>0</v>
      </c>
    </row>
    <row r="131" spans="2:4" ht="15.5" x14ac:dyDescent="0.35">
      <c r="B131" s="409">
        <f>OPEX!B127</f>
        <v>0</v>
      </c>
      <c r="C131" s="409"/>
      <c r="D131" s="32">
        <f>OPEX!E127</f>
        <v>0</v>
      </c>
    </row>
    <row r="132" spans="2:4" ht="15.5" x14ac:dyDescent="0.35">
      <c r="B132" s="409">
        <f>OPEX!B128</f>
        <v>0</v>
      </c>
      <c r="C132" s="409"/>
      <c r="D132" s="32">
        <f>OPEX!E128</f>
        <v>0</v>
      </c>
    </row>
    <row r="133" spans="2:4" ht="15.5" x14ac:dyDescent="0.35">
      <c r="B133" s="409">
        <f>OPEX!B129</f>
        <v>0</v>
      </c>
      <c r="C133" s="409"/>
      <c r="D133" s="32">
        <f>OPEX!E129</f>
        <v>0</v>
      </c>
    </row>
    <row r="134" spans="2:4" ht="15.5" x14ac:dyDescent="0.35">
      <c r="B134" s="409">
        <f>OPEX!B130</f>
        <v>0</v>
      </c>
      <c r="C134" s="409"/>
      <c r="D134" s="32">
        <f>OPEX!E130</f>
        <v>0</v>
      </c>
    </row>
    <row r="135" spans="2:4" ht="15.5" x14ac:dyDescent="0.35">
      <c r="B135" s="409">
        <f>OPEX!B131</f>
        <v>0</v>
      </c>
      <c r="C135" s="409"/>
      <c r="D135" s="32">
        <f>OPEX!E131</f>
        <v>0</v>
      </c>
    </row>
    <row r="136" spans="2:4" ht="15.5" x14ac:dyDescent="0.35">
      <c r="B136" s="409">
        <f>OPEX!B132</f>
        <v>0</v>
      </c>
      <c r="C136" s="409"/>
      <c r="D136" s="32">
        <f>OPEX!E132</f>
        <v>0</v>
      </c>
    </row>
    <row r="137" spans="2:4" ht="15.5" x14ac:dyDescent="0.35">
      <c r="B137" s="409">
        <f>OPEX!B133</f>
        <v>0</v>
      </c>
      <c r="C137" s="409"/>
      <c r="D137" s="32">
        <f>OPEX!E133</f>
        <v>0</v>
      </c>
    </row>
    <row r="138" spans="2:4" ht="15.5" x14ac:dyDescent="0.35">
      <c r="B138" s="409">
        <f>OPEX!B134</f>
        <v>0</v>
      </c>
      <c r="C138" s="409"/>
      <c r="D138" s="32">
        <f>OPEX!E134</f>
        <v>0</v>
      </c>
    </row>
    <row r="139" spans="2:4" ht="15.5" x14ac:dyDescent="0.35">
      <c r="B139" s="409">
        <f>OPEX!B135</f>
        <v>0</v>
      </c>
      <c r="C139" s="409"/>
      <c r="D139" s="32">
        <f>OPEX!E135</f>
        <v>0</v>
      </c>
    </row>
    <row r="140" spans="2:4" ht="15.5" x14ac:dyDescent="0.35">
      <c r="B140" s="409">
        <f>OPEX!B136</f>
        <v>0</v>
      </c>
      <c r="C140" s="409"/>
      <c r="D140" s="32">
        <f>OPEX!E136</f>
        <v>0</v>
      </c>
    </row>
    <row r="141" spans="2:4" ht="15.5" x14ac:dyDescent="0.35">
      <c r="B141" s="409">
        <f>OPEX!B137</f>
        <v>0</v>
      </c>
      <c r="C141" s="409"/>
      <c r="D141" s="32">
        <f>OPEX!E137</f>
        <v>0</v>
      </c>
    </row>
    <row r="142" spans="2:4" ht="15.5" x14ac:dyDescent="0.35">
      <c r="B142" s="409">
        <f>OPEX!B138</f>
        <v>0</v>
      </c>
      <c r="C142" s="409"/>
      <c r="D142" s="32">
        <f>OPEX!E138</f>
        <v>0</v>
      </c>
    </row>
    <row r="143" spans="2:4" ht="15.5" x14ac:dyDescent="0.35">
      <c r="B143" s="409">
        <f>OPEX!B139</f>
        <v>0</v>
      </c>
      <c r="C143" s="409"/>
      <c r="D143" s="32">
        <f>OPEX!E139</f>
        <v>0</v>
      </c>
    </row>
    <row r="144" spans="2:4" ht="15.5" x14ac:dyDescent="0.35">
      <c r="B144" s="409">
        <f>OPEX!B140</f>
        <v>0</v>
      </c>
      <c r="C144" s="409"/>
      <c r="D144" s="32">
        <f>OPEX!E140</f>
        <v>0</v>
      </c>
    </row>
    <row r="145" spans="2:4" ht="15.5" x14ac:dyDescent="0.35">
      <c r="B145" s="409">
        <f>OPEX!B141</f>
        <v>0</v>
      </c>
      <c r="C145" s="409"/>
      <c r="D145" s="32">
        <f>OPEX!E141</f>
        <v>0</v>
      </c>
    </row>
    <row r="146" spans="2:4" ht="15.5" x14ac:dyDescent="0.35">
      <c r="B146" s="409">
        <f>OPEX!B142</f>
        <v>0</v>
      </c>
      <c r="C146" s="409"/>
      <c r="D146" s="32">
        <f>OPEX!E142</f>
        <v>0</v>
      </c>
    </row>
    <row r="147" spans="2:4" ht="15.5" x14ac:dyDescent="0.35">
      <c r="B147" s="409">
        <f>OPEX!B143</f>
        <v>0</v>
      </c>
      <c r="C147" s="409"/>
      <c r="D147" s="32">
        <f>OPEX!E143</f>
        <v>0</v>
      </c>
    </row>
    <row r="148" spans="2:4" ht="15.5" x14ac:dyDescent="0.35">
      <c r="B148" s="409">
        <f>OPEX!B144</f>
        <v>0</v>
      </c>
      <c r="C148" s="409"/>
      <c r="D148" s="32">
        <f>OPEX!E144</f>
        <v>0</v>
      </c>
    </row>
    <row r="149" spans="2:4" ht="15.5" x14ac:dyDescent="0.35">
      <c r="B149" s="409">
        <f>OPEX!B145</f>
        <v>0</v>
      </c>
      <c r="C149" s="409"/>
      <c r="D149" s="32">
        <f>OPEX!E145</f>
        <v>0</v>
      </c>
    </row>
    <row r="150" spans="2:4" ht="15.5" x14ac:dyDescent="0.35">
      <c r="B150" s="409">
        <f>OPEX!B146</f>
        <v>0</v>
      </c>
      <c r="C150" s="409"/>
      <c r="D150" s="32">
        <f>OPEX!E146</f>
        <v>0</v>
      </c>
    </row>
    <row r="151" spans="2:4" ht="15.5" x14ac:dyDescent="0.35">
      <c r="B151" s="409">
        <f>OPEX!B147</f>
        <v>0</v>
      </c>
      <c r="C151" s="409"/>
      <c r="D151" s="32">
        <f>OPEX!E147</f>
        <v>0</v>
      </c>
    </row>
    <row r="152" spans="2:4" ht="15.5" x14ac:dyDescent="0.35">
      <c r="B152" s="409">
        <f>OPEX!B148</f>
        <v>0</v>
      </c>
      <c r="C152" s="409"/>
      <c r="D152" s="32">
        <f>OPEX!E148</f>
        <v>0</v>
      </c>
    </row>
    <row r="153" spans="2:4" ht="15.5" x14ac:dyDescent="0.35">
      <c r="B153" s="409">
        <f>OPEX!B149</f>
        <v>0</v>
      </c>
      <c r="C153" s="409"/>
      <c r="D153" s="32">
        <f>OPEX!E149</f>
        <v>0</v>
      </c>
    </row>
    <row r="154" spans="2:4" ht="15.5" x14ac:dyDescent="0.35">
      <c r="B154" s="409">
        <f>OPEX!B150</f>
        <v>0</v>
      </c>
      <c r="C154" s="409"/>
      <c r="D154" s="32">
        <f>OPEX!E150</f>
        <v>0</v>
      </c>
    </row>
    <row r="155" spans="2:4" ht="15.5" x14ac:dyDescent="0.35">
      <c r="B155" s="409">
        <f>OPEX!B151</f>
        <v>0</v>
      </c>
      <c r="C155" s="409"/>
      <c r="D155" s="32">
        <f>OPEX!E151</f>
        <v>0</v>
      </c>
    </row>
    <row r="156" spans="2:4" ht="15.5" x14ac:dyDescent="0.35">
      <c r="B156" s="409">
        <f>OPEX!B152</f>
        <v>0</v>
      </c>
      <c r="C156" s="409"/>
      <c r="D156" s="32">
        <f>OPEX!E152</f>
        <v>0</v>
      </c>
    </row>
    <row r="157" spans="2:4" ht="15.5" x14ac:dyDescent="0.35">
      <c r="B157" s="409">
        <f>OPEX!B153</f>
        <v>0</v>
      </c>
      <c r="C157" s="409"/>
      <c r="D157" s="32">
        <f>OPEX!E153</f>
        <v>0</v>
      </c>
    </row>
    <row r="158" spans="2:4" ht="15.5" x14ac:dyDescent="0.35">
      <c r="B158" s="409">
        <f>OPEX!B154</f>
        <v>0</v>
      </c>
      <c r="C158" s="409"/>
      <c r="D158" s="32">
        <f>OPEX!E154</f>
        <v>0</v>
      </c>
    </row>
    <row r="159" spans="2:4" ht="15.5" x14ac:dyDescent="0.35">
      <c r="B159" s="409">
        <f>OPEX!B155</f>
        <v>0</v>
      </c>
      <c r="C159" s="409"/>
      <c r="D159" s="32">
        <f>OPEX!E155</f>
        <v>0</v>
      </c>
    </row>
    <row r="160" spans="2:4" ht="15.5" x14ac:dyDescent="0.35">
      <c r="B160" s="409">
        <f>OPEX!B156</f>
        <v>0</v>
      </c>
      <c r="C160" s="409"/>
      <c r="D160" s="32">
        <f>OPEX!E156</f>
        <v>0</v>
      </c>
    </row>
    <row r="161" spans="2:4" ht="15.5" x14ac:dyDescent="0.35">
      <c r="B161" s="409">
        <f>OPEX!B157</f>
        <v>0</v>
      </c>
      <c r="C161" s="409"/>
      <c r="D161" s="32">
        <f>OPEX!E157</f>
        <v>0</v>
      </c>
    </row>
    <row r="162" spans="2:4" ht="15.5" x14ac:dyDescent="0.35">
      <c r="B162" s="409">
        <f>OPEX!B158</f>
        <v>0</v>
      </c>
      <c r="C162" s="409"/>
      <c r="D162" s="32">
        <f>OPEX!E158</f>
        <v>0</v>
      </c>
    </row>
    <row r="163" spans="2:4" ht="15.5" x14ac:dyDescent="0.35">
      <c r="B163" s="409">
        <f>OPEX!B159</f>
        <v>0</v>
      </c>
      <c r="C163" s="409"/>
      <c r="D163" s="32">
        <f>OPEX!E159</f>
        <v>0</v>
      </c>
    </row>
    <row r="164" spans="2:4" ht="15.5" x14ac:dyDescent="0.35">
      <c r="B164" s="409">
        <f>OPEX!B160</f>
        <v>0</v>
      </c>
      <c r="C164" s="409"/>
      <c r="D164" s="32">
        <f>OPEX!E160</f>
        <v>0</v>
      </c>
    </row>
    <row r="165" spans="2:4" ht="15.5" x14ac:dyDescent="0.35">
      <c r="B165" s="409">
        <f>OPEX!B161</f>
        <v>0</v>
      </c>
      <c r="C165" s="409"/>
      <c r="D165" s="32">
        <f>OPEX!E161</f>
        <v>0</v>
      </c>
    </row>
    <row r="166" spans="2:4" ht="15.5" x14ac:dyDescent="0.35">
      <c r="B166" s="409">
        <f>OPEX!B162</f>
        <v>0</v>
      </c>
      <c r="C166" s="409"/>
      <c r="D166" s="32">
        <f>OPEX!E162</f>
        <v>0</v>
      </c>
    </row>
    <row r="167" spans="2:4" ht="15.5" x14ac:dyDescent="0.35">
      <c r="B167" s="409">
        <f>OPEX!B163</f>
        <v>0</v>
      </c>
      <c r="C167" s="409"/>
      <c r="D167" s="32">
        <f>OPEX!E163</f>
        <v>0</v>
      </c>
    </row>
    <row r="168" spans="2:4" ht="15.5" x14ac:dyDescent="0.35">
      <c r="B168" s="409">
        <f>OPEX!B164</f>
        <v>0</v>
      </c>
      <c r="C168" s="409"/>
      <c r="D168" s="32">
        <f>OPEX!E164</f>
        <v>0</v>
      </c>
    </row>
    <row r="169" spans="2:4" ht="15.5" x14ac:dyDescent="0.35">
      <c r="B169" s="409">
        <f>OPEX!B165</f>
        <v>0</v>
      </c>
      <c r="C169" s="409"/>
      <c r="D169" s="32">
        <f>OPEX!E165</f>
        <v>0</v>
      </c>
    </row>
    <row r="170" spans="2:4" ht="15.5" x14ac:dyDescent="0.35">
      <c r="B170" s="409">
        <f>OPEX!B166</f>
        <v>0</v>
      </c>
      <c r="C170" s="409"/>
      <c r="D170" s="32">
        <f>OPEX!E166</f>
        <v>0</v>
      </c>
    </row>
    <row r="171" spans="2:4" ht="15.5" x14ac:dyDescent="0.35">
      <c r="B171" s="409">
        <f>OPEX!B167</f>
        <v>0</v>
      </c>
      <c r="C171" s="409"/>
      <c r="D171" s="32">
        <f>OPEX!E167</f>
        <v>0</v>
      </c>
    </row>
    <row r="172" spans="2:4" ht="15.5" x14ac:dyDescent="0.35">
      <c r="B172" s="409">
        <f>OPEX!B168</f>
        <v>0</v>
      </c>
      <c r="C172" s="409"/>
      <c r="D172" s="32">
        <f>OPEX!E168</f>
        <v>0</v>
      </c>
    </row>
    <row r="173" spans="2:4" ht="15.5" x14ac:dyDescent="0.35">
      <c r="B173" s="409">
        <f>OPEX!B169</f>
        <v>0</v>
      </c>
      <c r="C173" s="409"/>
      <c r="D173" s="32">
        <f>OPEX!E169</f>
        <v>0</v>
      </c>
    </row>
    <row r="174" spans="2:4" ht="15.5" x14ac:dyDescent="0.35">
      <c r="B174" s="409">
        <f>OPEX!B170</f>
        <v>0</v>
      </c>
      <c r="C174" s="409"/>
      <c r="D174" s="32">
        <f>OPEX!E170</f>
        <v>0</v>
      </c>
    </row>
    <row r="175" spans="2:4" ht="15.5" x14ac:dyDescent="0.35">
      <c r="B175" s="409">
        <f>OPEX!B171</f>
        <v>0</v>
      </c>
      <c r="C175" s="409"/>
      <c r="D175" s="32">
        <f>OPEX!E171</f>
        <v>0</v>
      </c>
    </row>
    <row r="176" spans="2:4" ht="15.5" x14ac:dyDescent="0.35">
      <c r="B176" s="409">
        <f>OPEX!B172</f>
        <v>0</v>
      </c>
      <c r="C176" s="409"/>
      <c r="D176" s="32">
        <f>OPEX!E172</f>
        <v>0</v>
      </c>
    </row>
    <row r="177" spans="2:4" ht="15.5" x14ac:dyDescent="0.35">
      <c r="B177" s="409">
        <f>OPEX!B173</f>
        <v>0</v>
      </c>
      <c r="C177" s="409"/>
      <c r="D177" s="32">
        <f>OPEX!E173</f>
        <v>0</v>
      </c>
    </row>
    <row r="178" spans="2:4" ht="15.5" x14ac:dyDescent="0.35">
      <c r="B178" s="409">
        <f>OPEX!B174</f>
        <v>0</v>
      </c>
      <c r="C178" s="409"/>
      <c r="D178" s="32">
        <f>OPEX!E174</f>
        <v>0</v>
      </c>
    </row>
    <row r="179" spans="2:4" ht="15.5" x14ac:dyDescent="0.35">
      <c r="B179" s="409">
        <f>OPEX!B175</f>
        <v>0</v>
      </c>
      <c r="C179" s="409"/>
      <c r="D179" s="32">
        <f>OPEX!E175</f>
        <v>0</v>
      </c>
    </row>
    <row r="180" spans="2:4" ht="15.5" x14ac:dyDescent="0.35">
      <c r="B180" s="409">
        <f>OPEX!B176</f>
        <v>0</v>
      </c>
      <c r="C180" s="409"/>
      <c r="D180" s="32">
        <f>OPEX!E176</f>
        <v>0</v>
      </c>
    </row>
    <row r="181" spans="2:4" ht="15.5" x14ac:dyDescent="0.35">
      <c r="B181" s="409">
        <f>OPEX!B177</f>
        <v>0</v>
      </c>
      <c r="C181" s="409"/>
      <c r="D181" s="32">
        <f>OPEX!E177</f>
        <v>0</v>
      </c>
    </row>
    <row r="182" spans="2:4" ht="15.5" x14ac:dyDescent="0.35">
      <c r="B182" s="409">
        <f>OPEX!B178</f>
        <v>0</v>
      </c>
      <c r="C182" s="409"/>
      <c r="D182" s="32">
        <f>OPEX!E178</f>
        <v>0</v>
      </c>
    </row>
    <row r="183" spans="2:4" ht="15.5" x14ac:dyDescent="0.35">
      <c r="B183" s="409">
        <f>OPEX!B179</f>
        <v>0</v>
      </c>
      <c r="C183" s="409"/>
      <c r="D183" s="32">
        <f>OPEX!E179</f>
        <v>0</v>
      </c>
    </row>
    <row r="184" spans="2:4" ht="15.5" x14ac:dyDescent="0.35">
      <c r="B184" s="409">
        <f>OPEX!B180</f>
        <v>0</v>
      </c>
      <c r="C184" s="409"/>
      <c r="D184" s="32">
        <f>OPEX!E180</f>
        <v>0</v>
      </c>
    </row>
    <row r="185" spans="2:4" ht="15.5" x14ac:dyDescent="0.35">
      <c r="B185" s="409">
        <f>OPEX!B181</f>
        <v>0</v>
      </c>
      <c r="C185" s="409"/>
      <c r="D185" s="32">
        <f>OPEX!E181</f>
        <v>0</v>
      </c>
    </row>
    <row r="186" spans="2:4" ht="15.5" x14ac:dyDescent="0.35">
      <c r="B186" s="409">
        <f>OPEX!B182</f>
        <v>0</v>
      </c>
      <c r="C186" s="409"/>
      <c r="D186" s="32">
        <f>OPEX!E182</f>
        <v>0</v>
      </c>
    </row>
    <row r="187" spans="2:4" ht="15.5" x14ac:dyDescent="0.35">
      <c r="B187" s="409">
        <f>OPEX!B183</f>
        <v>0</v>
      </c>
      <c r="C187" s="409"/>
      <c r="D187" s="32">
        <f>OPEX!E183</f>
        <v>0</v>
      </c>
    </row>
    <row r="188" spans="2:4" ht="15.5" x14ac:dyDescent="0.35">
      <c r="B188" s="409">
        <f>OPEX!B184</f>
        <v>0</v>
      </c>
      <c r="C188" s="409"/>
      <c r="D188" s="32">
        <f>OPEX!E184</f>
        <v>0</v>
      </c>
    </row>
    <row r="189" spans="2:4" ht="15.5" x14ac:dyDescent="0.35">
      <c r="B189" s="409">
        <f>OPEX!B185</f>
        <v>0</v>
      </c>
      <c r="C189" s="409"/>
      <c r="D189" s="32">
        <f>OPEX!E185</f>
        <v>0</v>
      </c>
    </row>
    <row r="190" spans="2:4" ht="15.5" x14ac:dyDescent="0.35">
      <c r="B190" s="409">
        <f>OPEX!B186</f>
        <v>0</v>
      </c>
      <c r="C190" s="409"/>
      <c r="D190" s="32">
        <f>OPEX!E186</f>
        <v>0</v>
      </c>
    </row>
    <row r="191" spans="2:4" ht="15.5" x14ac:dyDescent="0.35">
      <c r="B191" s="409">
        <f>OPEX!B187</f>
        <v>0</v>
      </c>
      <c r="C191" s="409"/>
      <c r="D191" s="32">
        <f>OPEX!E187</f>
        <v>0</v>
      </c>
    </row>
    <row r="192" spans="2:4" ht="15.5" x14ac:dyDescent="0.35">
      <c r="B192" s="409">
        <f>OPEX!B188</f>
        <v>0</v>
      </c>
      <c r="C192" s="409"/>
      <c r="D192" s="32">
        <f>OPEX!E188</f>
        <v>0</v>
      </c>
    </row>
    <row r="193" spans="2:4" ht="15.5" x14ac:dyDescent="0.35">
      <c r="B193" s="409">
        <f>OPEX!B189</f>
        <v>0</v>
      </c>
      <c r="C193" s="409"/>
      <c r="D193" s="32">
        <f>OPEX!E189</f>
        <v>0</v>
      </c>
    </row>
    <row r="194" spans="2:4" ht="15.5" x14ac:dyDescent="0.35">
      <c r="B194" s="409">
        <f>OPEX!B190</f>
        <v>0</v>
      </c>
      <c r="C194" s="409"/>
      <c r="D194" s="32">
        <f>OPEX!E190</f>
        <v>0</v>
      </c>
    </row>
    <row r="195" spans="2:4" ht="15.5" x14ac:dyDescent="0.35">
      <c r="B195" s="409">
        <f>OPEX!B191</f>
        <v>0</v>
      </c>
      <c r="C195" s="409"/>
    </row>
    <row r="196" spans="2:4" ht="15.5" x14ac:dyDescent="0.35">
      <c r="B196" s="409">
        <f>OPEX!B192</f>
        <v>0</v>
      </c>
      <c r="C196" s="409"/>
    </row>
    <row r="197" spans="2:4" ht="15.5" x14ac:dyDescent="0.35">
      <c r="B197" s="409">
        <f>OPEX!B193</f>
        <v>0</v>
      </c>
      <c r="C197" s="409"/>
    </row>
    <row r="198" spans="2:4" ht="15.5" x14ac:dyDescent="0.35">
      <c r="B198" s="409">
        <f>OPEX!B194</f>
        <v>0</v>
      </c>
      <c r="C198" s="409"/>
    </row>
    <row r="199" spans="2:4" ht="15.5" x14ac:dyDescent="0.35">
      <c r="B199" s="409">
        <f>OPEX!B195</f>
        <v>0</v>
      </c>
      <c r="C199" s="409"/>
    </row>
    <row r="200" spans="2:4" ht="15.5" x14ac:dyDescent="0.35">
      <c r="B200" s="409">
        <f>OPEX!B196</f>
        <v>0</v>
      </c>
      <c r="C200" s="409"/>
    </row>
  </sheetData>
  <sheetProtection algorithmName="SHA-512" hashValue="PuEMtjrzxQ4+iyBzMVemqY0aN6NHBC08xwqlRohwFJ/vqsMl42bDNlq0w+X30Xi1NG9eAi5tHVPdCyTZaohV4A==" saltValue="WLUfycG0Omkr4fWIET3zMw==" spinCount="100000" sheet="1" objects="1" scenarios="1"/>
  <mergeCells count="44">
    <mergeCell ref="H5:I5"/>
    <mergeCell ref="B2:I2"/>
    <mergeCell ref="B6:C6"/>
    <mergeCell ref="B7:C7"/>
    <mergeCell ref="B8:C8"/>
    <mergeCell ref="B9:C9"/>
    <mergeCell ref="B10:C10"/>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6:C36"/>
    <mergeCell ref="B27:C27"/>
    <mergeCell ref="B28:C28"/>
    <mergeCell ref="B29:C29"/>
    <mergeCell ref="B30:C30"/>
    <mergeCell ref="B31:C31"/>
    <mergeCell ref="B1:I1"/>
    <mergeCell ref="B47:C47"/>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Start Here</vt:lpstr>
      <vt:lpstr>Drop-down Lists</vt:lpstr>
      <vt:lpstr>Labor Calculator</vt:lpstr>
      <vt:lpstr>Direct &amp; Operating Labor</vt:lpstr>
      <vt:lpstr>COGS-COSS</vt:lpstr>
      <vt:lpstr>OPEX</vt:lpstr>
      <vt:lpstr>Pricing</vt:lpstr>
      <vt:lpstr>Sales</vt:lpstr>
      <vt:lpstr>P&amp;L</vt:lpstr>
      <vt:lpstr>Financial Postion</vt:lpstr>
      <vt:lpstr>Notes</vt:lpstr>
      <vt:lpstr>Balance Sheet</vt:lpstr>
      <vt:lpstr>Min Wage</vt:lpstr>
      <vt:lpstr>COGS</vt:lpstr>
      <vt:lpstr>COSS</vt:lpstr>
      <vt:lpstr>'COGS-COSS'!Print_Area</vt:lpstr>
      <vt:lpstr>'Min Wage'!Print_Area</vt:lpstr>
      <vt:lpstr>OPEX!Print_Area</vt:lpstr>
      <vt:lpstr>Sales!Print_Area</vt:lpstr>
      <vt:lpstr>TM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Lamb</dc:creator>
  <cp:lastModifiedBy>Elisa Campbell</cp:lastModifiedBy>
  <cp:lastPrinted>2021-12-31T17:51:33Z</cp:lastPrinted>
  <dcterms:created xsi:type="dcterms:W3CDTF">2020-09-02T15:58:33Z</dcterms:created>
  <dcterms:modified xsi:type="dcterms:W3CDTF">2024-02-12T17:28:03Z</dcterms:modified>
</cp:coreProperties>
</file>